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leyb01\Downloads\"/>
    </mc:Choice>
  </mc:AlternateContent>
  <bookViews>
    <workbookView xWindow="0" yWindow="0" windowWidth="28800" windowHeight="12990"/>
  </bookViews>
  <sheets>
    <sheet name="Template 12-4-2019"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8" i="1" l="1"/>
  <c r="B96" i="1"/>
  <c r="G95" i="1"/>
  <c r="E95" i="1"/>
  <c r="C95" i="1"/>
  <c r="B95" i="1"/>
  <c r="F94" i="1"/>
  <c r="D94" i="1"/>
  <c r="C94" i="1"/>
  <c r="B94" i="1"/>
  <c r="D92" i="1"/>
  <c r="B91" i="1"/>
  <c r="G94" i="1" s="1"/>
  <c r="B90" i="1"/>
  <c r="D96" i="1" s="1"/>
  <c r="C85" i="1"/>
  <c r="C84" i="1"/>
  <c r="L82" i="1"/>
  <c r="J82" i="1"/>
  <c r="H82" i="1"/>
  <c r="F82" i="1"/>
  <c r="D82" i="1"/>
  <c r="B82" i="1"/>
  <c r="C78" i="1"/>
  <c r="B68" i="1"/>
  <c r="K82" i="1" s="1"/>
  <c r="B60" i="1"/>
  <c r="B61" i="1" s="1"/>
  <c r="I82" i="1" s="1"/>
  <c r="L59" i="1"/>
  <c r="I59" i="1"/>
  <c r="H59" i="1"/>
  <c r="E59" i="1"/>
  <c r="D59" i="1"/>
  <c r="L58" i="1"/>
  <c r="K58" i="1"/>
  <c r="K59" i="1" s="1"/>
  <c r="J58" i="1"/>
  <c r="J59" i="1" s="1"/>
  <c r="I58" i="1"/>
  <c r="H58" i="1"/>
  <c r="G58" i="1"/>
  <c r="G59" i="1" s="1"/>
  <c r="F58" i="1"/>
  <c r="F59" i="1" s="1"/>
  <c r="E58" i="1"/>
  <c r="D58" i="1"/>
  <c r="C58" i="1"/>
  <c r="C59" i="1" s="1"/>
  <c r="B58" i="1"/>
  <c r="B59" i="1" s="1"/>
  <c r="L57" i="1"/>
  <c r="K57" i="1"/>
  <c r="J57" i="1"/>
  <c r="I57" i="1"/>
  <c r="H57" i="1"/>
  <c r="G57" i="1"/>
  <c r="F57" i="1"/>
  <c r="E57" i="1"/>
  <c r="D57" i="1"/>
  <c r="C57" i="1"/>
  <c r="B57" i="1"/>
  <c r="B50" i="1"/>
  <c r="G82" i="1" s="1"/>
  <c r="B44" i="1"/>
  <c r="E82" i="1" s="1"/>
  <c r="L42" i="1"/>
  <c r="K42" i="1"/>
  <c r="J42" i="1"/>
  <c r="I42" i="1"/>
  <c r="H42" i="1"/>
  <c r="G42" i="1"/>
  <c r="F42" i="1"/>
  <c r="E42" i="1"/>
  <c r="D42" i="1"/>
  <c r="C42" i="1"/>
  <c r="B42" i="1"/>
  <c r="B36" i="1"/>
  <c r="C82" i="1" s="1"/>
  <c r="B35" i="1"/>
  <c r="B34" i="1"/>
  <c r="B28" i="1"/>
  <c r="A82" i="1" s="1"/>
  <c r="J26" i="1"/>
  <c r="F26" i="1"/>
  <c r="B26" i="1"/>
  <c r="J24" i="1"/>
  <c r="I24" i="1"/>
  <c r="I26" i="1" s="1"/>
  <c r="F24" i="1"/>
  <c r="E24" i="1"/>
  <c r="E26" i="1" s="1"/>
  <c r="B24" i="1"/>
  <c r="L23" i="1"/>
  <c r="K23" i="1"/>
  <c r="J23" i="1"/>
  <c r="I23" i="1"/>
  <c r="H23" i="1"/>
  <c r="G23" i="1"/>
  <c r="F23" i="1"/>
  <c r="E23" i="1"/>
  <c r="D23" i="1"/>
  <c r="C23" i="1"/>
  <c r="B23" i="1"/>
  <c r="L21" i="1"/>
  <c r="L24" i="1" s="1"/>
  <c r="L26" i="1" s="1"/>
  <c r="K21" i="1"/>
  <c r="K24" i="1" s="1"/>
  <c r="K26" i="1" s="1"/>
  <c r="J21" i="1"/>
  <c r="I21" i="1"/>
  <c r="H21" i="1"/>
  <c r="H24" i="1" s="1"/>
  <c r="H26" i="1" s="1"/>
  <c r="G21" i="1"/>
  <c r="G24" i="1" s="1"/>
  <c r="G26" i="1" s="1"/>
  <c r="F21" i="1"/>
  <c r="E21" i="1"/>
  <c r="D21" i="1"/>
  <c r="D24" i="1" s="1"/>
  <c r="D26" i="1" s="1"/>
  <c r="C21" i="1"/>
  <c r="C24" i="1" s="1"/>
  <c r="C26" i="1" s="1"/>
  <c r="B21" i="1"/>
  <c r="L17" i="1"/>
  <c r="K17" i="1"/>
  <c r="J17" i="1"/>
  <c r="I17" i="1"/>
  <c r="H17" i="1"/>
  <c r="G17" i="1"/>
  <c r="F17" i="1"/>
  <c r="E17" i="1"/>
  <c r="D17" i="1"/>
  <c r="C17" i="1"/>
  <c r="B17" i="1"/>
  <c r="E94" i="1" l="1"/>
  <c r="F96" i="1"/>
</calcChain>
</file>

<file path=xl/sharedStrings.xml><?xml version="1.0" encoding="utf-8"?>
<sst xmlns="http://schemas.openxmlformats.org/spreadsheetml/2006/main" count="139" uniqueCount="94">
  <si>
    <t>Contractor Name</t>
  </si>
  <si>
    <t>Boxes in Green are availible for data entry</t>
  </si>
  <si>
    <t>Contractor with Applicable Closed Project Data? (Pqfyr1)</t>
  </si>
  <si>
    <t>Check "X" for YES</t>
  </si>
  <si>
    <t>Check "X" for NO</t>
  </si>
  <si>
    <t>Boxes in Yellow are internal spreadsheet Calculations</t>
  </si>
  <si>
    <t>No prior year data (Pqfyr1) but prior data for Pqfyr2, Pqfyr3</t>
  </si>
  <si>
    <t>Projects let after 1/1/19:</t>
  </si>
  <si>
    <t>Project Information</t>
  </si>
  <si>
    <t>Project 1</t>
  </si>
  <si>
    <t>Project 2</t>
  </si>
  <si>
    <t>Project 3</t>
  </si>
  <si>
    <t>Project 4</t>
  </si>
  <si>
    <t>Project 5</t>
  </si>
  <si>
    <t>Project 6</t>
  </si>
  <si>
    <t>Project 7</t>
  </si>
  <si>
    <t>Control Number (CN)</t>
  </si>
  <si>
    <t>Final Contract Amount (less GRT)</t>
  </si>
  <si>
    <t>Performance Factor Liquidated Damage Calculation - Pfld</t>
  </si>
  <si>
    <t>Mandatory Completion Date</t>
  </si>
  <si>
    <t>Conventional Workday or Calendar Day Project</t>
  </si>
  <si>
    <t>Final Days Contracted</t>
  </si>
  <si>
    <t>Final Days Charged</t>
  </si>
  <si>
    <t>Peformance Factor -Pfld specified contract time</t>
  </si>
  <si>
    <t>Mandatory Completion Date Project</t>
  </si>
  <si>
    <t>Notice To Proceed Date (NTP)</t>
  </si>
  <si>
    <t>Mandatory Completion Date (MCD)</t>
  </si>
  <si>
    <t>Days from NTP Date to Contracted MCD</t>
  </si>
  <si>
    <t>Actual Completion Date</t>
  </si>
  <si>
    <t>Days from NTP Date to Final Actual Completion Date</t>
  </si>
  <si>
    <t>Peformance Factor -Pfld MCD contract time</t>
  </si>
  <si>
    <t>Performance Factor Calculation for Liquidated Damages - Pfld</t>
  </si>
  <si>
    <t>Total Equivalence of Liquidated Damages per project</t>
  </si>
  <si>
    <t>Performance Factor Value for Liquidated Damages - Pfld</t>
  </si>
  <si>
    <t>Performance Factor Calculation for Claim - Pfc</t>
  </si>
  <si>
    <t xml:space="preserve">Pf claim data is from NMDOT closed project compass form. Pfc = (1) for claim resolved less than value brought beyond cab. Sec. admin. Level. Pfc = (0) for claim resolved for value of claim or more brought beyond the cab. Sec. level. </t>
  </si>
  <si>
    <t>Claim input data per Contractor's closed projects</t>
  </si>
  <si>
    <t>Sum of claims input data per Contractor's closed projects</t>
  </si>
  <si>
    <t>Number of Projects Closed</t>
  </si>
  <si>
    <t>Sum of claim input data divided by number of closed projects plus (1) = Pfc</t>
  </si>
  <si>
    <t>Performance Factor Calculation for Nonconformance - Pfn</t>
  </si>
  <si>
    <t xml:space="preserve">Number of Progress Payments per Project </t>
  </si>
  <si>
    <t>Number of Progress Payments without Nonconformance witholdings</t>
  </si>
  <si>
    <t>Number of payments w/out NonConformance divided by number Progress Payments made</t>
  </si>
  <si>
    <t>Pfn</t>
  </si>
  <si>
    <t>Performance Factor Calculation for Safety - Pfs</t>
  </si>
  <si>
    <t>Contractor Experience Modifier Rating (EMR)</t>
  </si>
  <si>
    <t>IF EMR is less than or equal to 1.000, Pfs = 0.900</t>
  </si>
  <si>
    <t>IF EMR is greater than 1.000 Pfs = (numerical EMR value)</t>
  </si>
  <si>
    <t>Pfs</t>
  </si>
  <si>
    <t>Performance Factor Calculation for Disincentive - Pfd</t>
  </si>
  <si>
    <t>Sum paid and accepted applicable contract items (1)</t>
  </si>
  <si>
    <t>Applicable contract item disincentives (2)</t>
  </si>
  <si>
    <t>Sum of paid and accepted applicable contract items less applicable contract disincentives (3)</t>
  </si>
  <si>
    <t>Interim calc (3) = Divide (1) by (3)</t>
  </si>
  <si>
    <t>Individual project count Count (4)</t>
  </si>
  <si>
    <t xml:space="preserve">sum of interim calc (3) divided by sum of count (4) </t>
  </si>
  <si>
    <t>Pfd is dertermined by if (4) is greater than 1.000 then Pfd is equal to (4), if (4) is less than 1.00 then Pfd is 0.900</t>
  </si>
  <si>
    <t>Performance Factor Calculation for Subcontractor - Pfsc</t>
  </si>
  <si>
    <t>This area is to be completed once a year, by Office of Equal Opportunity Programs (OEOP)</t>
  </si>
  <si>
    <t>Annual prompt payment violations Calculation</t>
  </si>
  <si>
    <t>Annual number of prompt payment violations</t>
  </si>
  <si>
    <t>Zero findings annually on all closed projects results in Pfsc equal to 0.900</t>
  </si>
  <si>
    <t>Pfsc</t>
  </si>
  <si>
    <t>Prequalification Factors (Pqf) and Performance Factor Year (Pqfyr) Calculations</t>
  </si>
  <si>
    <t>Prequalification Factors (Pqf)</t>
  </si>
  <si>
    <t>Associated Yearly Percentage</t>
  </si>
  <si>
    <t>Liquidated Damages</t>
  </si>
  <si>
    <t>=</t>
  </si>
  <si>
    <t>Pfld</t>
  </si>
  <si>
    <t>Claims</t>
  </si>
  <si>
    <t>Pfc</t>
  </si>
  <si>
    <t>Non-Conformances</t>
  </si>
  <si>
    <t>Safety</t>
  </si>
  <si>
    <t>Disincentives</t>
  </si>
  <si>
    <t>Pfd</t>
  </si>
  <si>
    <t>Subcontractor</t>
  </si>
  <si>
    <t xml:space="preserve">Contractor Data Outputs for individual Prequalification Factors (Pqf) and resulting (Pqfyr) yearly calculation </t>
  </si>
  <si>
    <t>Current year</t>
  </si>
  <si>
    <t xml:space="preserve">Pqfyr1 </t>
  </si>
  <si>
    <t>Pqfyr1=</t>
  </si>
  <si>
    <t>Pfc*15%+Pfd*30%+Pfld*30%+Pfn*10%+Pfs*5%+Pfsc*10%</t>
  </si>
  <si>
    <t>Rolling Average Performance Quality Factor (Pqfyra) Calculations</t>
  </si>
  <si>
    <t>Years Evaluated</t>
  </si>
  <si>
    <t>Yearly Weighting Factor</t>
  </si>
  <si>
    <t>Pqfyr 1</t>
  </si>
  <si>
    <t xml:space="preserve"> Pqfra will be the Contractors factor used annually to multiply by their total bid amount to determine order of bidding on projects designated by the NMDOT Cabinet Secretary. Absent all data for a given year (Pqfyr) will result in utilizing a factor of 1.000 in (Pqfra) calculation</t>
  </si>
  <si>
    <t>Pqfyr 2</t>
  </si>
  <si>
    <t>Pqfyr 3</t>
  </si>
  <si>
    <t>Total Divisible Factor</t>
  </si>
  <si>
    <t>Pqfra =</t>
  </si>
  <si>
    <t>Pqfra=</t>
  </si>
  <si>
    <t>Pqfyr1 * 0.90 + Pqfyr2 * 0.60 + Pqfyr3 * 0.30</t>
  </si>
  <si>
    <t>(0.900 + 0.600 + 0.300)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</si>
</sst>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quot;$&quot;#,##0.00"/>
    <numFmt numFmtId="165" formatCode="0.000"/>
    <numFmt numFmtId="166" formatCode="0.0000000000"/>
  </numFmts>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4"/>
      <name val="Calibri"/>
      <family val="2"/>
      <scheme val="minor"/>
    </font>
    <font>
      <b/>
      <u/>
      <sz val="11"/>
      <color theme="1"/>
      <name val="Calibri"/>
      <family val="2"/>
      <scheme val="minor"/>
    </font>
    <font>
      <b/>
      <sz val="14"/>
      <color theme="1"/>
      <name val="Calibri"/>
      <family val="2"/>
      <scheme val="minor"/>
    </font>
    <font>
      <sz val="14"/>
      <color theme="1"/>
      <name val="Calibri"/>
      <family val="2"/>
      <scheme val="minor"/>
    </font>
    <font>
      <b/>
      <sz val="16"/>
      <color theme="1"/>
      <name val="Calibri"/>
      <family val="2"/>
      <scheme val="minor"/>
    </font>
    <font>
      <u/>
      <sz val="11"/>
      <color theme="1"/>
      <name val="Calibri"/>
      <family val="2"/>
      <scheme val="minor"/>
    </font>
    <font>
      <b/>
      <sz val="18"/>
      <color theme="1"/>
      <name val="Calibri"/>
      <family val="2"/>
      <scheme val="minor"/>
    </font>
  </fonts>
  <fills count="14">
    <fill>
      <patternFill patternType="none"/>
    </fill>
    <fill>
      <patternFill patternType="gray125"/>
    </fill>
    <fill>
      <patternFill patternType="solid">
        <fgColor rgb="FF00B0F0"/>
        <bgColor indexed="64"/>
      </patternFill>
    </fill>
    <fill>
      <patternFill patternType="solid">
        <fgColor rgb="FF92D050"/>
        <bgColor indexed="64"/>
      </patternFill>
    </fill>
    <fill>
      <patternFill patternType="solid">
        <fgColor rgb="FF00B050"/>
        <bgColor indexed="64"/>
      </patternFill>
    </fill>
    <fill>
      <patternFill patternType="solid">
        <fgColor theme="0"/>
        <bgColor indexed="64"/>
      </patternFill>
    </fill>
    <fill>
      <patternFill patternType="solid">
        <fgColor theme="9" tint="-0.249977111117893"/>
        <bgColor indexed="64"/>
      </patternFill>
    </fill>
    <fill>
      <patternFill patternType="solid">
        <fgColor rgb="FFFFFF00"/>
        <bgColor indexed="64"/>
      </patternFill>
    </fill>
    <fill>
      <patternFill patternType="solid">
        <fgColor theme="9"/>
        <bgColor indexed="64"/>
      </patternFill>
    </fill>
    <fill>
      <patternFill patternType="solid">
        <fgColor rgb="FF7030A0"/>
        <bgColor indexed="64"/>
      </patternFill>
    </fill>
    <fill>
      <patternFill patternType="solid">
        <fgColor rgb="FFFF0000"/>
        <bgColor indexed="64"/>
      </patternFill>
    </fill>
    <fill>
      <patternFill patternType="solid">
        <fgColor rgb="FFFFC000"/>
        <bgColor indexed="64"/>
      </patternFill>
    </fill>
    <fill>
      <patternFill patternType="solid">
        <fgColor rgb="FF002060"/>
        <bgColor indexed="64"/>
      </patternFill>
    </fill>
    <fill>
      <patternFill patternType="solid">
        <fgColor rgb="FF0070C0"/>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style="thin">
        <color auto="1"/>
      </left>
      <right style="thick">
        <color auto="1"/>
      </right>
      <top style="thin">
        <color auto="1"/>
      </top>
      <bottom style="thick">
        <color auto="1"/>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2">
    <xf numFmtId="0" fontId="0" fillId="0" borderId="0" xfId="0"/>
    <xf numFmtId="0" fontId="5" fillId="2" borderId="0" xfId="0" applyFont="1" applyFill="1" applyAlignment="1">
      <alignment wrapText="1"/>
    </xf>
    <xf numFmtId="0" fontId="7" fillId="4" borderId="4" xfId="0" applyFont="1" applyFill="1" applyBorder="1" applyAlignment="1">
      <alignment horizontal="center" wrapText="1"/>
    </xf>
    <xf numFmtId="0" fontId="7" fillId="5" borderId="4" xfId="0" applyFont="1" applyFill="1" applyBorder="1" applyAlignment="1">
      <alignment horizontal="center" wrapText="1"/>
    </xf>
    <xf numFmtId="0" fontId="0" fillId="0" borderId="0" xfId="0" applyAlignment="1">
      <alignment wrapText="1"/>
    </xf>
    <xf numFmtId="0" fontId="2" fillId="6" borderId="0" xfId="0" applyFont="1" applyFill="1" applyAlignment="1">
      <alignment wrapText="1"/>
    </xf>
    <xf numFmtId="0" fontId="6" fillId="3" borderId="4" xfId="0" applyFont="1" applyFill="1" applyBorder="1" applyAlignment="1" applyProtection="1">
      <alignment horizontal="center" vertical="center" wrapText="1"/>
      <protection locked="0"/>
    </xf>
    <xf numFmtId="0" fontId="4" fillId="6" borderId="0" xfId="0" applyFont="1" applyFill="1" applyAlignment="1"/>
    <xf numFmtId="0" fontId="4" fillId="6" borderId="0" xfId="0" applyFont="1" applyFill="1" applyAlignment="1">
      <alignment wrapText="1"/>
    </xf>
    <xf numFmtId="0" fontId="7" fillId="7" borderId="4" xfId="0" applyFont="1" applyFill="1" applyBorder="1" applyAlignment="1">
      <alignment horizontal="center" wrapText="1"/>
    </xf>
    <xf numFmtId="0" fontId="2" fillId="8" borderId="0" xfId="0" applyFont="1" applyFill="1" applyAlignment="1">
      <alignment wrapText="1"/>
    </xf>
    <xf numFmtId="0" fontId="0" fillId="0" borderId="0" xfId="0" applyFill="1" applyAlignment="1">
      <alignment wrapText="1"/>
    </xf>
    <xf numFmtId="0" fontId="0" fillId="2" borderId="4" xfId="0" applyFill="1" applyBorder="1" applyAlignment="1">
      <alignment wrapText="1"/>
    </xf>
    <xf numFmtId="0" fontId="3" fillId="0" borderId="0" xfId="0" applyFont="1" applyAlignment="1">
      <alignment wrapText="1"/>
    </xf>
    <xf numFmtId="0" fontId="4" fillId="9" borderId="4" xfId="0" applyFont="1" applyFill="1" applyBorder="1" applyAlignment="1">
      <alignment horizontal="center" wrapText="1"/>
    </xf>
    <xf numFmtId="0" fontId="4" fillId="2" borderId="4" xfId="0" applyFont="1" applyFill="1" applyBorder="1" applyAlignment="1">
      <alignment horizontal="center" wrapText="1"/>
    </xf>
    <xf numFmtId="0" fontId="0" fillId="3" borderId="4" xfId="0" applyFill="1" applyBorder="1" applyAlignment="1" applyProtection="1">
      <alignment horizontal="center" wrapText="1"/>
      <protection locked="0"/>
    </xf>
    <xf numFmtId="0" fontId="3" fillId="0" borderId="0" xfId="0" applyFont="1" applyFill="1" applyAlignment="1">
      <alignment horizontal="left" wrapText="1"/>
    </xf>
    <xf numFmtId="164" fontId="0" fillId="3" borderId="4" xfId="1" applyNumberFormat="1" applyFont="1" applyFill="1" applyBorder="1" applyAlignment="1" applyProtection="1">
      <alignment horizontal="right" wrapText="1"/>
      <protection locked="0"/>
    </xf>
    <xf numFmtId="164" fontId="0" fillId="3" borderId="4" xfId="0" applyNumberFormat="1" applyFill="1" applyBorder="1" applyAlignment="1" applyProtection="1">
      <alignment wrapText="1"/>
      <protection locked="0"/>
    </xf>
    <xf numFmtId="0" fontId="0" fillId="0" borderId="0" xfId="0" applyFont="1" applyAlignment="1">
      <alignment horizontal="right" wrapText="1"/>
    </xf>
    <xf numFmtId="0" fontId="2" fillId="9" borderId="0" xfId="0" applyFont="1" applyFill="1" applyAlignment="1"/>
    <xf numFmtId="0" fontId="2" fillId="9" borderId="0" xfId="0" applyFont="1" applyFill="1" applyAlignment="1">
      <alignment wrapText="1"/>
    </xf>
    <xf numFmtId="0" fontId="2" fillId="2" borderId="0" xfId="0" applyFont="1" applyFill="1" applyAlignment="1">
      <alignment wrapText="1"/>
    </xf>
    <xf numFmtId="0" fontId="2" fillId="0" borderId="0" xfId="0" applyFont="1" applyFill="1" applyAlignment="1">
      <alignment wrapText="1"/>
    </xf>
    <xf numFmtId="0" fontId="4" fillId="9" borderId="0" xfId="0" applyFont="1" applyFill="1" applyAlignment="1"/>
    <xf numFmtId="0" fontId="4" fillId="2" borderId="0" xfId="0" applyFont="1" applyFill="1" applyAlignment="1"/>
    <xf numFmtId="0" fontId="6" fillId="3" borderId="4" xfId="0" applyFont="1" applyFill="1" applyBorder="1" applyAlignment="1" applyProtection="1">
      <alignment horizontal="center" vertical="center"/>
      <protection locked="0"/>
    </xf>
    <xf numFmtId="0" fontId="3" fillId="0" borderId="6" xfId="0" applyFont="1" applyFill="1" applyBorder="1" applyAlignment="1">
      <alignment horizontal="center" wrapText="1"/>
    </xf>
    <xf numFmtId="0" fontId="3" fillId="0" borderId="7" xfId="0" applyFont="1" applyFill="1" applyBorder="1" applyAlignment="1">
      <alignment horizontal="center" wrapText="1"/>
    </xf>
    <xf numFmtId="44" fontId="0" fillId="0" borderId="0" xfId="0" applyNumberFormat="1" applyFont="1" applyFill="1" applyAlignment="1">
      <alignment horizontal="right" wrapText="1"/>
    </xf>
    <xf numFmtId="0" fontId="0" fillId="0" borderId="8" xfId="0" applyFont="1" applyFill="1" applyBorder="1" applyAlignment="1">
      <alignment horizontal="left" wrapText="1"/>
    </xf>
    <xf numFmtId="0" fontId="0" fillId="3" borderId="4" xfId="0" applyFont="1" applyFill="1" applyBorder="1" applyAlignment="1" applyProtection="1">
      <alignment horizontal="right" wrapText="1"/>
      <protection locked="0"/>
    </xf>
    <xf numFmtId="14" fontId="0" fillId="3" borderId="4" xfId="0" applyNumberFormat="1" applyFont="1" applyFill="1" applyBorder="1" applyAlignment="1" applyProtection="1">
      <alignment horizontal="right" wrapText="1"/>
      <protection locked="0"/>
    </xf>
    <xf numFmtId="44" fontId="1" fillId="0" borderId="0" xfId="1" applyFont="1" applyFill="1" applyAlignment="1">
      <alignment horizontal="right" wrapText="1"/>
    </xf>
    <xf numFmtId="0" fontId="0" fillId="0" borderId="9" xfId="0" applyFont="1" applyFill="1" applyBorder="1" applyAlignment="1">
      <alignment horizontal="left" wrapText="1"/>
    </xf>
    <xf numFmtId="0" fontId="0" fillId="0" borderId="0" xfId="0" applyFont="1" applyFill="1" applyAlignment="1">
      <alignment horizontal="right" wrapText="1"/>
    </xf>
    <xf numFmtId="0" fontId="0" fillId="0" borderId="5" xfId="0" applyFont="1" applyFill="1" applyBorder="1" applyAlignment="1">
      <alignment horizontal="left" wrapText="1"/>
    </xf>
    <xf numFmtId="165" fontId="0" fillId="7" borderId="4" xfId="0" applyNumberFormat="1" applyFont="1" applyFill="1" applyBorder="1" applyAlignment="1">
      <alignment horizontal="right" wrapText="1"/>
    </xf>
    <xf numFmtId="0" fontId="3" fillId="0" borderId="5" xfId="0" applyFont="1" applyFill="1" applyBorder="1" applyAlignment="1">
      <alignment horizontal="center" wrapText="1"/>
    </xf>
    <xf numFmtId="0" fontId="0" fillId="0" borderId="6" xfId="0" applyBorder="1" applyAlignment="1">
      <alignment horizontal="center" wrapText="1"/>
    </xf>
    <xf numFmtId="0" fontId="0" fillId="0" borderId="9" xfId="0" applyBorder="1" applyAlignment="1">
      <alignment wrapText="1"/>
    </xf>
    <xf numFmtId="14" fontId="0" fillId="3" borderId="10" xfId="0" applyNumberFormat="1" applyFont="1" applyFill="1" applyBorder="1" applyAlignment="1" applyProtection="1">
      <alignment horizontal="right" wrapText="1"/>
      <protection locked="0"/>
    </xf>
    <xf numFmtId="0" fontId="0" fillId="0" borderId="9" xfId="0" applyFont="1" applyBorder="1" applyAlignment="1">
      <alignment wrapText="1"/>
    </xf>
    <xf numFmtId="1" fontId="0" fillId="7" borderId="4" xfId="0" applyNumberFormat="1" applyFont="1" applyFill="1" applyBorder="1" applyAlignment="1">
      <alignment horizontal="right" wrapText="1"/>
    </xf>
    <xf numFmtId="0" fontId="0" fillId="7" borderId="4" xfId="0" applyFont="1" applyFill="1" applyBorder="1" applyAlignment="1">
      <alignment horizontal="right" wrapText="1"/>
    </xf>
    <xf numFmtId="0" fontId="0" fillId="0" borderId="11" xfId="0" applyBorder="1" applyAlignment="1">
      <alignment wrapText="1"/>
    </xf>
    <xf numFmtId="165" fontId="0" fillId="0" borderId="12" xfId="0" applyNumberFormat="1" applyFont="1" applyBorder="1" applyAlignment="1">
      <alignment horizontal="right" wrapText="1"/>
    </xf>
    <xf numFmtId="165" fontId="0" fillId="0" borderId="13" xfId="0" applyNumberFormat="1" applyFont="1" applyBorder="1" applyAlignment="1">
      <alignment horizontal="right" wrapText="1"/>
    </xf>
    <xf numFmtId="0" fontId="3" fillId="0" borderId="11" xfId="0" applyFont="1" applyBorder="1" applyAlignment="1">
      <alignment horizontal="right" wrapText="1"/>
    </xf>
    <xf numFmtId="165" fontId="3" fillId="7" borderId="13" xfId="0" applyNumberFormat="1" applyFont="1" applyFill="1" applyBorder="1" applyAlignment="1">
      <alignment wrapText="1"/>
    </xf>
    <xf numFmtId="0" fontId="2" fillId="10" borderId="0" xfId="0" applyFont="1" applyFill="1" applyAlignment="1"/>
    <xf numFmtId="0" fontId="2" fillId="10" borderId="0" xfId="0" applyFont="1" applyFill="1" applyAlignment="1">
      <alignment wrapText="1"/>
    </xf>
    <xf numFmtId="0" fontId="0" fillId="0" borderId="14" xfId="0" applyBorder="1" applyAlignment="1">
      <alignment horizontal="center" wrapText="1"/>
    </xf>
    <xf numFmtId="0" fontId="0" fillId="3" borderId="15" xfId="0" applyFont="1" applyFill="1" applyBorder="1" applyAlignment="1" applyProtection="1">
      <alignment wrapText="1"/>
      <protection locked="0"/>
    </xf>
    <xf numFmtId="0" fontId="0" fillId="3" borderId="15" xfId="0" applyFill="1" applyBorder="1" applyAlignment="1" applyProtection="1">
      <alignment wrapText="1"/>
      <protection locked="0"/>
    </xf>
    <xf numFmtId="0" fontId="0" fillId="3" borderId="16" xfId="0" applyFill="1" applyBorder="1" applyAlignment="1" applyProtection="1">
      <alignment wrapText="1"/>
      <protection locked="0"/>
    </xf>
    <xf numFmtId="0" fontId="0" fillId="3" borderId="17" xfId="0" applyFill="1" applyBorder="1" applyAlignment="1" applyProtection="1">
      <alignment wrapText="1"/>
      <protection locked="0"/>
    </xf>
    <xf numFmtId="0" fontId="3" fillId="0" borderId="8" xfId="0" applyFont="1" applyBorder="1" applyAlignment="1">
      <alignment wrapText="1"/>
    </xf>
    <xf numFmtId="0" fontId="3" fillId="7" borderId="18" xfId="0" applyFont="1" applyFill="1" applyBorder="1" applyAlignment="1">
      <alignment horizontal="right" wrapText="1"/>
    </xf>
    <xf numFmtId="0" fontId="3" fillId="0" borderId="9" xfId="0" applyFont="1" applyBorder="1" applyAlignment="1">
      <alignment wrapText="1"/>
    </xf>
    <xf numFmtId="0" fontId="3" fillId="7" borderId="19" xfId="0" applyFont="1" applyFill="1" applyBorder="1" applyAlignment="1">
      <alignment horizontal="right" wrapText="1"/>
    </xf>
    <xf numFmtId="0" fontId="3" fillId="0" borderId="5" xfId="0" applyFont="1" applyBorder="1" applyAlignment="1">
      <alignment wrapText="1"/>
    </xf>
    <xf numFmtId="165" fontId="3" fillId="7" borderId="17" xfId="0" applyNumberFormat="1" applyFont="1" applyFill="1" applyBorder="1" applyAlignment="1">
      <alignment horizontal="right" wrapText="1"/>
    </xf>
    <xf numFmtId="0" fontId="2" fillId="2" borderId="0" xfId="0" applyFont="1" applyFill="1" applyAlignment="1"/>
    <xf numFmtId="0" fontId="0" fillId="0" borderId="8" xfId="0" applyBorder="1" applyAlignment="1">
      <alignment wrapText="1"/>
    </xf>
    <xf numFmtId="0" fontId="0" fillId="3" borderId="20" xfId="0" applyFont="1" applyFill="1" applyBorder="1" applyAlignment="1" applyProtection="1">
      <alignment horizontal="right" wrapText="1"/>
      <protection locked="0"/>
    </xf>
    <xf numFmtId="0" fontId="0" fillId="3" borderId="20" xfId="0" applyFill="1" applyBorder="1" applyAlignment="1" applyProtection="1">
      <alignment wrapText="1"/>
      <protection locked="0"/>
    </xf>
    <xf numFmtId="0" fontId="0" fillId="3" borderId="18" xfId="0" applyFill="1" applyBorder="1" applyAlignment="1" applyProtection="1">
      <alignment wrapText="1"/>
      <protection locked="0"/>
    </xf>
    <xf numFmtId="0" fontId="0" fillId="0" borderId="14" xfId="0" applyBorder="1" applyAlignment="1">
      <alignment wrapText="1"/>
    </xf>
    <xf numFmtId="0" fontId="0" fillId="3" borderId="15" xfId="0" applyFont="1" applyFill="1" applyBorder="1" applyAlignment="1" applyProtection="1">
      <alignment horizontal="right" wrapText="1"/>
      <protection locked="0"/>
    </xf>
    <xf numFmtId="0" fontId="0" fillId="0" borderId="0" xfId="0" applyFill="1" applyAlignment="1">
      <alignment vertical="center" wrapText="1"/>
    </xf>
    <xf numFmtId="165" fontId="0" fillId="7" borderId="20" xfId="0" applyNumberFormat="1" applyFont="1" applyFill="1" applyBorder="1" applyAlignment="1">
      <alignment horizontal="right" wrapText="1"/>
    </xf>
    <xf numFmtId="165" fontId="0" fillId="7" borderId="22" xfId="0" applyNumberFormat="1" applyFont="1" applyFill="1" applyBorder="1" applyAlignment="1">
      <alignment horizontal="right" wrapText="1"/>
    </xf>
    <xf numFmtId="165" fontId="0" fillId="7" borderId="23" xfId="0" applyNumberFormat="1" applyFont="1" applyFill="1" applyBorder="1" applyAlignment="1">
      <alignment horizontal="right" wrapText="1"/>
    </xf>
    <xf numFmtId="0" fontId="0" fillId="0" borderId="25" xfId="0" applyFont="1" applyBorder="1" applyAlignment="1">
      <alignment horizontal="right" wrapText="1"/>
    </xf>
    <xf numFmtId="0" fontId="0" fillId="0" borderId="0" xfId="0" applyBorder="1" applyAlignment="1">
      <alignment wrapText="1"/>
    </xf>
    <xf numFmtId="0" fontId="0" fillId="0" borderId="0" xfId="0" applyFont="1" applyBorder="1" applyAlignment="1">
      <alignment horizontal="right" wrapText="1"/>
    </xf>
    <xf numFmtId="166" fontId="3" fillId="0" borderId="0" xfId="0" applyNumberFormat="1" applyFont="1" applyBorder="1" applyAlignment="1">
      <alignment horizontal="right" wrapText="1"/>
    </xf>
    <xf numFmtId="0" fontId="2" fillId="11" borderId="0" xfId="0" applyFont="1" applyFill="1" applyAlignment="1"/>
    <xf numFmtId="0" fontId="5" fillId="0" borderId="8" xfId="0" applyFont="1" applyFill="1" applyBorder="1" applyAlignment="1">
      <alignment wrapText="1"/>
    </xf>
    <xf numFmtId="165" fontId="0" fillId="3" borderId="18" xfId="0" applyNumberFormat="1" applyFont="1" applyFill="1" applyBorder="1" applyAlignment="1" applyProtection="1">
      <alignment horizontal="right" wrapText="1"/>
      <protection locked="0"/>
    </xf>
    <xf numFmtId="0" fontId="5" fillId="0" borderId="0" xfId="0" applyFont="1" applyFill="1" applyBorder="1" applyAlignment="1">
      <alignment wrapText="1"/>
    </xf>
    <xf numFmtId="0" fontId="6" fillId="0" borderId="0" xfId="0" applyFont="1" applyFill="1" applyAlignment="1">
      <alignment wrapText="1"/>
    </xf>
    <xf numFmtId="0" fontId="5" fillId="0" borderId="9" xfId="0" applyFont="1" applyFill="1" applyBorder="1" applyAlignment="1">
      <alignment wrapText="1"/>
    </xf>
    <xf numFmtId="0" fontId="5" fillId="0" borderId="25" xfId="0" applyFont="1" applyFill="1" applyBorder="1" applyAlignment="1">
      <alignment wrapText="1"/>
    </xf>
    <xf numFmtId="0" fontId="5" fillId="0" borderId="5" xfId="0" applyFont="1" applyFill="1" applyBorder="1" applyAlignment="1">
      <alignment wrapText="1"/>
    </xf>
    <xf numFmtId="165" fontId="5" fillId="7" borderId="17" xfId="0" applyNumberFormat="1" applyFont="1" applyFill="1" applyBorder="1" applyAlignment="1">
      <alignment wrapText="1"/>
    </xf>
    <xf numFmtId="0" fontId="2" fillId="12" borderId="8" xfId="0" applyFont="1" applyFill="1" applyBorder="1" applyAlignment="1">
      <alignment wrapText="1"/>
    </xf>
    <xf numFmtId="0" fontId="2" fillId="12" borderId="26" xfId="0" applyFont="1" applyFill="1" applyBorder="1" applyAlignment="1">
      <alignment wrapText="1"/>
    </xf>
    <xf numFmtId="0" fontId="2" fillId="12" borderId="27" xfId="0" applyFont="1" applyFill="1" applyBorder="1" applyAlignment="1">
      <alignment wrapText="1"/>
    </xf>
    <xf numFmtId="0" fontId="0" fillId="0" borderId="28" xfId="0" applyFont="1" applyFill="1" applyBorder="1" applyAlignment="1">
      <alignment horizontal="left" wrapText="1"/>
    </xf>
    <xf numFmtId="44" fontId="0" fillId="3" borderId="4" xfId="0" applyNumberFormat="1" applyFont="1" applyFill="1" applyBorder="1" applyAlignment="1" applyProtection="1">
      <alignment horizontal="right" wrapText="1"/>
      <protection locked="0"/>
    </xf>
    <xf numFmtId="0" fontId="0" fillId="0" borderId="28" xfId="0" applyBorder="1" applyAlignment="1">
      <alignment wrapText="1"/>
    </xf>
    <xf numFmtId="44" fontId="0" fillId="7" borderId="4" xfId="0" applyNumberFormat="1" applyFont="1" applyFill="1" applyBorder="1" applyAlignment="1">
      <alignment horizontal="right" wrapText="1"/>
    </xf>
    <xf numFmtId="44" fontId="0" fillId="2" borderId="4" xfId="0" applyNumberFormat="1" applyFont="1" applyFill="1" applyBorder="1" applyAlignment="1">
      <alignment horizontal="right" wrapText="1"/>
    </xf>
    <xf numFmtId="165" fontId="0" fillId="2" borderId="4" xfId="0" applyNumberFormat="1" applyFont="1" applyFill="1" applyBorder="1" applyAlignment="1">
      <alignment horizontal="right" wrapText="1"/>
    </xf>
    <xf numFmtId="1" fontId="0" fillId="7" borderId="15" xfId="0" applyNumberFormat="1" applyFont="1" applyFill="1" applyBorder="1" applyAlignment="1">
      <alignment horizontal="right" wrapText="1"/>
    </xf>
    <xf numFmtId="1" fontId="0" fillId="2" borderId="15" xfId="0" applyNumberFormat="1" applyFont="1" applyFill="1" applyBorder="1" applyAlignment="1">
      <alignment horizontal="right" wrapText="1"/>
    </xf>
    <xf numFmtId="0" fontId="0" fillId="0" borderId="28" xfId="0" applyFont="1" applyBorder="1" applyAlignment="1">
      <alignment wrapText="1"/>
    </xf>
    <xf numFmtId="165" fontId="3" fillId="7" borderId="19" xfId="0" applyNumberFormat="1" applyFont="1" applyFill="1" applyBorder="1" applyAlignment="1">
      <alignment horizontal="right" wrapText="1"/>
    </xf>
    <xf numFmtId="0" fontId="3" fillId="0" borderId="14" xfId="0" applyNumberFormat="1" applyFont="1" applyBorder="1" applyAlignment="1">
      <alignment horizontal="right" wrapText="1"/>
    </xf>
    <xf numFmtId="0" fontId="2" fillId="0" borderId="0" xfId="0" applyNumberFormat="1" applyFont="1" applyFill="1" applyBorder="1" applyAlignment="1">
      <alignment wrapText="1"/>
    </xf>
    <xf numFmtId="0" fontId="0" fillId="0" borderId="0" xfId="0" applyNumberFormat="1" applyFont="1" applyFill="1" applyAlignment="1">
      <alignment horizontal="right" wrapText="1"/>
    </xf>
    <xf numFmtId="0" fontId="0" fillId="0" borderId="0" xfId="0" applyNumberFormat="1" applyAlignment="1">
      <alignment wrapText="1"/>
    </xf>
    <xf numFmtId="0" fontId="2" fillId="13" borderId="0" xfId="0" applyFont="1" applyFill="1" applyAlignment="1"/>
    <xf numFmtId="0" fontId="0" fillId="0" borderId="29" xfId="0" applyBorder="1" applyAlignment="1">
      <alignment wrapText="1"/>
    </xf>
    <xf numFmtId="0" fontId="0" fillId="0" borderId="30" xfId="0" applyBorder="1" applyAlignment="1">
      <alignment wrapText="1"/>
    </xf>
    <xf numFmtId="0" fontId="0" fillId="0" borderId="31" xfId="0" applyBorder="1" applyAlignment="1">
      <alignment wrapText="1"/>
    </xf>
    <xf numFmtId="0" fontId="0" fillId="3" borderId="4" xfId="0" applyFill="1" applyBorder="1" applyAlignment="1">
      <alignment wrapText="1"/>
    </xf>
    <xf numFmtId="0" fontId="0" fillId="0" borderId="32" xfId="0" applyFont="1" applyBorder="1" applyAlignment="1">
      <alignment horizontal="right" wrapText="1"/>
    </xf>
    <xf numFmtId="0" fontId="3" fillId="0" borderId="33" xfId="0" applyFont="1" applyBorder="1" applyAlignment="1">
      <alignment wrapText="1"/>
    </xf>
    <xf numFmtId="165" fontId="3" fillId="11" borderId="34" xfId="0" applyNumberFormat="1" applyFont="1" applyFill="1" applyBorder="1" applyAlignment="1">
      <alignment horizontal="right" wrapText="1"/>
    </xf>
    <xf numFmtId="0" fontId="2" fillId="4" borderId="0" xfId="0" applyFont="1" applyFill="1" applyAlignment="1"/>
    <xf numFmtId="0" fontId="2" fillId="4" borderId="0" xfId="0" applyFont="1" applyFill="1" applyAlignment="1">
      <alignment horizontal="right" wrapText="1"/>
    </xf>
    <xf numFmtId="0" fontId="2" fillId="4" borderId="0" xfId="0" applyFont="1" applyFill="1" applyAlignment="1">
      <alignment wrapText="1"/>
    </xf>
    <xf numFmtId="0" fontId="8" fillId="0" borderId="0" xfId="0" applyFont="1" applyBorder="1" applyAlignment="1">
      <alignment horizontal="right"/>
    </xf>
    <xf numFmtId="0" fontId="3" fillId="0" borderId="0" xfId="0" applyFont="1" applyBorder="1"/>
    <xf numFmtId="0" fontId="8" fillId="0" borderId="0" xfId="0" applyFont="1" applyBorder="1"/>
    <xf numFmtId="0" fontId="3" fillId="0" borderId="0" xfId="0" applyFont="1" applyBorder="1" applyAlignment="1">
      <alignment horizontal="right"/>
    </xf>
    <xf numFmtId="0" fontId="3" fillId="0" borderId="0" xfId="0" applyFont="1" applyBorder="1" applyAlignment="1">
      <alignment horizontal="center"/>
    </xf>
    <xf numFmtId="9" fontId="3" fillId="0" borderId="0" xfId="2" applyFont="1" applyBorder="1"/>
    <xf numFmtId="9" fontId="3" fillId="0" borderId="0" xfId="2" applyFont="1" applyFill="1" applyBorder="1"/>
    <xf numFmtId="9" fontId="3" fillId="0" borderId="35" xfId="2" applyFont="1" applyFill="1" applyBorder="1"/>
    <xf numFmtId="0" fontId="3" fillId="0" borderId="0" xfId="0" applyFont="1" applyAlignment="1">
      <alignment horizontal="right" wrapText="1"/>
    </xf>
    <xf numFmtId="9" fontId="3" fillId="0" borderId="0" xfId="0" applyNumberFormat="1" applyFont="1" applyAlignment="1">
      <alignment wrapText="1"/>
    </xf>
    <xf numFmtId="0" fontId="3" fillId="0" borderId="0" xfId="0" applyFont="1" applyFill="1" applyBorder="1" applyAlignment="1">
      <alignment horizontal="center" wrapText="1"/>
    </xf>
    <xf numFmtId="0" fontId="0" fillId="0" borderId="0" xfId="0" applyBorder="1" applyAlignment="1">
      <alignment horizontal="center" wrapText="1"/>
    </xf>
    <xf numFmtId="0" fontId="3" fillId="0" borderId="9" xfId="0" applyFont="1" applyFill="1" applyBorder="1" applyAlignment="1">
      <alignment horizontal="center" wrapText="1"/>
    </xf>
    <xf numFmtId="0" fontId="3" fillId="0" borderId="36" xfId="0" applyFont="1" applyBorder="1" applyAlignment="1">
      <alignment horizontal="right" wrapText="1"/>
    </xf>
    <xf numFmtId="0" fontId="0" fillId="0" borderId="37" xfId="0" applyBorder="1" applyAlignment="1">
      <alignment wrapText="1"/>
    </xf>
    <xf numFmtId="0" fontId="3" fillId="0" borderId="37" xfId="0" applyFont="1" applyBorder="1" applyAlignment="1">
      <alignment horizontal="right" wrapText="1"/>
    </xf>
    <xf numFmtId="0" fontId="3" fillId="0" borderId="37" xfId="0" applyFont="1" applyBorder="1" applyAlignment="1">
      <alignment wrapText="1"/>
    </xf>
    <xf numFmtId="0" fontId="0" fillId="0" borderId="38" xfId="0" applyBorder="1" applyAlignment="1">
      <alignment wrapText="1"/>
    </xf>
    <xf numFmtId="165" fontId="3" fillId="7" borderId="4" xfId="0" applyNumberFormat="1" applyFont="1" applyFill="1" applyBorder="1" applyAlignment="1">
      <alignment horizontal="right" wrapText="1"/>
    </xf>
    <xf numFmtId="9" fontId="3" fillId="0" borderId="0" xfId="2" applyNumberFormat="1" applyFont="1" applyBorder="1" applyAlignment="1">
      <alignment horizontal="left" wrapText="1"/>
    </xf>
    <xf numFmtId="9" fontId="3" fillId="0" borderId="0" xfId="2" applyFont="1" applyBorder="1" applyAlignment="1">
      <alignment horizontal="left" wrapText="1"/>
    </xf>
    <xf numFmtId="9" fontId="3" fillId="0" borderId="39" xfId="2" applyFont="1" applyBorder="1" applyAlignment="1">
      <alignment horizontal="left" wrapText="1"/>
    </xf>
    <xf numFmtId="165" fontId="3" fillId="0" borderId="40" xfId="0" applyNumberFormat="1" applyFont="1" applyBorder="1" applyAlignment="1">
      <alignment horizontal="center" wrapText="1"/>
    </xf>
    <xf numFmtId="166" fontId="3" fillId="0" borderId="35" xfId="0" applyNumberFormat="1" applyFont="1" applyBorder="1" applyAlignment="1">
      <alignment horizontal="center" wrapText="1"/>
    </xf>
    <xf numFmtId="165" fontId="3" fillId="0" borderId="2" xfId="0" applyNumberFormat="1" applyFont="1" applyBorder="1" applyAlignment="1">
      <alignment horizontal="center" wrapText="1"/>
    </xf>
    <xf numFmtId="165" fontId="3" fillId="0" borderId="35" xfId="0" applyNumberFormat="1" applyFont="1" applyBorder="1" applyAlignment="1">
      <alignment horizontal="center" wrapText="1"/>
    </xf>
    <xf numFmtId="0" fontId="0" fillId="0" borderId="41" xfId="0" applyBorder="1" applyAlignment="1">
      <alignment wrapText="1"/>
    </xf>
    <xf numFmtId="165" fontId="3" fillId="0" borderId="0" xfId="0" applyNumberFormat="1" applyFont="1" applyBorder="1" applyAlignment="1">
      <alignment horizontal="center" wrapText="1"/>
    </xf>
    <xf numFmtId="0" fontId="3" fillId="0" borderId="0" xfId="0" applyFont="1" applyBorder="1" applyAlignment="1">
      <alignment horizontal="right" wrapText="1"/>
    </xf>
    <xf numFmtId="0" fontId="3" fillId="7" borderId="10" xfId="0" applyFont="1" applyFill="1" applyBorder="1" applyAlignment="1">
      <alignment horizontal="left" wrapText="1"/>
    </xf>
    <xf numFmtId="166" fontId="3" fillId="0" borderId="0" xfId="0" applyNumberFormat="1" applyFont="1" applyBorder="1" applyAlignment="1">
      <alignment horizontal="center" wrapText="1"/>
    </xf>
    <xf numFmtId="0" fontId="11" fillId="0" borderId="0" xfId="0" applyFont="1" applyBorder="1" applyAlignment="1">
      <alignment horizontal="right" wrapText="1"/>
    </xf>
    <xf numFmtId="0" fontId="11" fillId="7" borderId="4" xfId="0" applyFont="1" applyFill="1" applyBorder="1" applyAlignment="1">
      <alignment wrapText="1"/>
    </xf>
    <xf numFmtId="0" fontId="3" fillId="0" borderId="0" xfId="0" applyFont="1" applyBorder="1" applyAlignment="1">
      <alignment horizontal="right" vertical="center" wrapText="1"/>
    </xf>
    <xf numFmtId="0" fontId="8" fillId="0" borderId="0" xfId="0" applyFont="1" applyBorder="1" applyAlignment="1">
      <alignment vertical="center"/>
    </xf>
    <xf numFmtId="0" fontId="8" fillId="0" borderId="0" xfId="0" applyFont="1" applyBorder="1" applyAlignment="1"/>
    <xf numFmtId="0" fontId="3" fillId="0" borderId="0" xfId="0" applyFont="1" applyBorder="1" applyAlignment="1">
      <alignment vertical="center" wrapText="1"/>
    </xf>
    <xf numFmtId="0" fontId="0" fillId="9" borderId="0" xfId="0" applyFont="1" applyFill="1" applyAlignment="1">
      <alignment horizontal="right" wrapText="1"/>
    </xf>
    <xf numFmtId="0" fontId="0" fillId="9" borderId="0" xfId="0" applyFill="1" applyAlignment="1">
      <alignment wrapText="1"/>
    </xf>
    <xf numFmtId="0" fontId="12" fillId="0" borderId="0" xfId="0" applyFont="1" applyBorder="1" applyAlignment="1">
      <alignment horizontal="right"/>
    </xf>
    <xf numFmtId="0" fontId="0" fillId="0" borderId="0" xfId="0" applyBorder="1" applyAlignment="1"/>
    <xf numFmtId="0" fontId="0" fillId="0" borderId="0" xfId="0" applyBorder="1"/>
    <xf numFmtId="0" fontId="12" fillId="0" borderId="0" xfId="0" applyFont="1" applyBorder="1" applyAlignment="1"/>
    <xf numFmtId="0" fontId="0" fillId="0" borderId="0" xfId="0" applyBorder="1" applyAlignment="1">
      <alignment horizontal="right"/>
    </xf>
    <xf numFmtId="0" fontId="0" fillId="3" borderId="4" xfId="0" applyFill="1" applyBorder="1" applyProtection="1">
      <protection locked="0"/>
    </xf>
    <xf numFmtId="0" fontId="0" fillId="0" borderId="0" xfId="0" applyBorder="1" applyAlignment="1">
      <alignment horizontal="center"/>
    </xf>
    <xf numFmtId="165" fontId="0" fillId="0" borderId="0" xfId="0" applyNumberFormat="1" applyBorder="1" applyAlignment="1"/>
    <xf numFmtId="2" fontId="0" fillId="0" borderId="0" xfId="0" applyNumberFormat="1" applyBorder="1" applyAlignment="1"/>
    <xf numFmtId="0" fontId="3" fillId="0" borderId="4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0" xfId="0" applyFont="1" applyBorder="1" applyAlignment="1">
      <alignment horizontal="center" vertical="center" wrapText="1"/>
    </xf>
    <xf numFmtId="165" fontId="0" fillId="0" borderId="0" xfId="0" applyNumberFormat="1" applyBorder="1"/>
    <xf numFmtId="0" fontId="0" fillId="0" borderId="8" xfId="0" applyFont="1" applyBorder="1" applyAlignment="1">
      <alignment horizontal="right" wrapText="1"/>
    </xf>
    <xf numFmtId="0" fontId="0" fillId="0" borderId="26" xfId="0" applyBorder="1" applyAlignment="1">
      <alignment wrapText="1"/>
    </xf>
    <xf numFmtId="0" fontId="0" fillId="0" borderId="26" xfId="0" applyFont="1" applyBorder="1" applyAlignment="1">
      <alignment horizontal="right" wrapText="1"/>
    </xf>
    <xf numFmtId="0" fontId="0" fillId="0" borderId="27" xfId="0" applyBorder="1" applyAlignment="1">
      <alignment wrapText="1"/>
    </xf>
    <xf numFmtId="165" fontId="0" fillId="7" borderId="28" xfId="0" applyNumberFormat="1" applyFont="1" applyFill="1" applyBorder="1" applyAlignment="1">
      <alignment horizontal="right" wrapText="1"/>
    </xf>
    <xf numFmtId="165" fontId="0" fillId="0" borderId="0" xfId="0" applyNumberFormat="1" applyBorder="1" applyAlignment="1">
      <alignment wrapText="1"/>
    </xf>
    <xf numFmtId="165" fontId="0" fillId="3" borderId="4" xfId="0" applyNumberFormat="1" applyFill="1" applyBorder="1" applyAlignment="1" applyProtection="1">
      <alignment wrapText="1"/>
      <protection locked="0"/>
    </xf>
    <xf numFmtId="165" fontId="0" fillId="0" borderId="25" xfId="0" applyNumberFormat="1" applyBorder="1" applyAlignment="1">
      <alignment wrapText="1"/>
    </xf>
    <xf numFmtId="0" fontId="3" fillId="0" borderId="0" xfId="0" applyFont="1" applyBorder="1" applyAlignment="1"/>
    <xf numFmtId="0" fontId="0" fillId="0" borderId="5" xfId="0" applyNumberFormat="1" applyFont="1" applyBorder="1" applyAlignment="1">
      <alignment horizontal="right" wrapText="1"/>
    </xf>
    <xf numFmtId="0" fontId="0" fillId="0" borderId="6" xfId="0" applyNumberFormat="1" applyBorder="1" applyAlignment="1">
      <alignment wrapText="1"/>
    </xf>
    <xf numFmtId="2" fontId="0" fillId="0" borderId="7" xfId="0" applyNumberFormat="1" applyBorder="1" applyAlignment="1">
      <alignment wrapText="1"/>
    </xf>
    <xf numFmtId="0" fontId="13" fillId="0" borderId="0" xfId="0" applyFont="1" applyBorder="1" applyAlignment="1">
      <alignment horizontal="right" wrapText="1"/>
    </xf>
    <xf numFmtId="165" fontId="13" fillId="7" borderId="42" xfId="0" applyNumberFormat="1" applyFont="1" applyFill="1" applyBorder="1" applyAlignment="1">
      <alignment horizontal="right" wrapText="1"/>
    </xf>
    <xf numFmtId="0" fontId="2" fillId="0" borderId="0" xfId="0" applyFont="1" applyFill="1" applyBorder="1" applyAlignment="1"/>
    <xf numFmtId="0" fontId="3" fillId="0" borderId="5" xfId="0" applyFont="1" applyFill="1" applyBorder="1" applyAlignment="1">
      <alignment horizontal="center" wrapText="1"/>
    </xf>
    <xf numFmtId="0" fontId="0" fillId="0" borderId="6" xfId="0" applyBorder="1" applyAlignment="1">
      <alignment horizontal="center" wrapText="1"/>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2" fillId="9" borderId="0" xfId="0" applyFont="1" applyFill="1" applyAlignment="1">
      <alignment horizontal="center" vertical="center"/>
    </xf>
    <xf numFmtId="0" fontId="0" fillId="0" borderId="0" xfId="0" applyBorder="1" applyAlignment="1">
      <alignment horizontal="right"/>
    </xf>
    <xf numFmtId="0" fontId="3" fillId="0" borderId="0" xfId="0" applyFont="1" applyBorder="1" applyAlignment="1">
      <alignment horizontal="right" vertical="center" wrapText="1"/>
    </xf>
    <xf numFmtId="0" fontId="3" fillId="0" borderId="0" xfId="0" applyFont="1" applyBorder="1" applyAlignment="1">
      <alignment horizontal="center"/>
    </xf>
    <xf numFmtId="0" fontId="0" fillId="0" borderId="21" xfId="0" applyBorder="1" applyAlignment="1">
      <alignment horizontal="center" wrapText="1"/>
    </xf>
    <xf numFmtId="0" fontId="0" fillId="0" borderId="24" xfId="0" applyBorder="1" applyAlignment="1">
      <alignment horizontal="center" wrapText="1"/>
    </xf>
    <xf numFmtId="0" fontId="9" fillId="0" borderId="5" xfId="0" applyFont="1" applyFill="1" applyBorder="1" applyAlignment="1">
      <alignment horizontal="center" wrapText="1"/>
    </xf>
    <xf numFmtId="0" fontId="10" fillId="0" borderId="6" xfId="0" applyFont="1" applyBorder="1" applyAlignment="1">
      <alignment horizontal="center" wrapText="1"/>
    </xf>
    <xf numFmtId="0" fontId="3" fillId="0" borderId="9" xfId="0" applyFont="1" applyFill="1" applyBorder="1" applyAlignment="1">
      <alignment horizontal="center" wrapText="1"/>
    </xf>
    <xf numFmtId="0" fontId="0" fillId="0" borderId="0" xfId="0" applyBorder="1" applyAlignment="1">
      <alignment horizontal="center" wrapText="1"/>
    </xf>
    <xf numFmtId="0" fontId="3" fillId="0" borderId="36"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1"/>
  <sheetViews>
    <sheetView tabSelected="1" topLeftCell="A86" workbookViewId="0">
      <pane xSplit="1" topLeftCell="B1" activePane="topRight" state="frozen"/>
      <selection activeCell="A10" sqref="A10"/>
      <selection pane="topRight" activeCell="A109" sqref="A109"/>
    </sheetView>
  </sheetViews>
  <sheetFormatPr defaultColWidth="9.140625" defaultRowHeight="15" x14ac:dyDescent="0.25"/>
  <cols>
    <col min="1" max="1" width="57.140625" style="4" customWidth="1"/>
    <col min="2" max="2" width="17.7109375" style="20" customWidth="1"/>
    <col min="3" max="7" width="17.7109375" style="4" customWidth="1"/>
    <col min="8" max="8" width="7.28515625" style="4" customWidth="1"/>
    <col min="9" max="12" width="17.7109375" style="4" customWidth="1"/>
    <col min="13" max="26" width="5.42578125" style="4" bestFit="1" customWidth="1"/>
    <col min="27" max="16384" width="9.140625" style="4"/>
  </cols>
  <sheetData>
    <row r="2" spans="1:26" ht="75" x14ac:dyDescent="0.3">
      <c r="A2" s="1" t="s">
        <v>0</v>
      </c>
      <c r="B2" s="186"/>
      <c r="C2" s="187"/>
      <c r="D2" s="187"/>
      <c r="E2" s="188"/>
      <c r="F2" s="2" t="s">
        <v>1</v>
      </c>
      <c r="G2" s="3"/>
      <c r="H2" s="3"/>
      <c r="I2" s="3"/>
      <c r="J2" s="3"/>
      <c r="K2" s="3"/>
      <c r="L2" s="3"/>
    </row>
    <row r="3" spans="1:26" ht="93.75" x14ac:dyDescent="0.3">
      <c r="A3" s="5" t="s">
        <v>2</v>
      </c>
      <c r="B3" s="6"/>
      <c r="C3" s="7" t="s">
        <v>3</v>
      </c>
      <c r="D3" s="6"/>
      <c r="E3" s="8" t="s">
        <v>4</v>
      </c>
      <c r="F3" s="9" t="s">
        <v>5</v>
      </c>
      <c r="G3" s="3"/>
      <c r="H3" s="3"/>
      <c r="I3" s="3"/>
      <c r="J3" s="3"/>
      <c r="K3" s="3"/>
      <c r="L3" s="3"/>
    </row>
    <row r="4" spans="1:26" s="11" customFormat="1" ht="30" x14ac:dyDescent="0.25">
      <c r="A4" s="10" t="s">
        <v>6</v>
      </c>
      <c r="B4" s="6"/>
      <c r="C4" s="7" t="s">
        <v>3</v>
      </c>
      <c r="D4" s="6"/>
      <c r="E4" s="8" t="s">
        <v>4</v>
      </c>
      <c r="I4" s="12" t="s">
        <v>7</v>
      </c>
    </row>
    <row r="5" spans="1:26" ht="30" x14ac:dyDescent="0.25">
      <c r="A5" s="13" t="s">
        <v>8</v>
      </c>
      <c r="B5" s="14" t="s">
        <v>9</v>
      </c>
      <c r="C5" s="14" t="s">
        <v>10</v>
      </c>
      <c r="D5" s="14" t="s">
        <v>11</v>
      </c>
      <c r="E5" s="14" t="s">
        <v>12</v>
      </c>
      <c r="F5" s="14" t="s">
        <v>13</v>
      </c>
      <c r="G5" s="14" t="s">
        <v>14</v>
      </c>
      <c r="H5" s="14" t="s">
        <v>15</v>
      </c>
      <c r="I5" s="15" t="s">
        <v>9</v>
      </c>
      <c r="J5" s="15" t="s">
        <v>10</v>
      </c>
      <c r="K5" s="15" t="s">
        <v>11</v>
      </c>
      <c r="L5" s="15" t="s">
        <v>12</v>
      </c>
      <c r="M5" s="11"/>
      <c r="N5" s="11"/>
      <c r="O5" s="11"/>
      <c r="P5" s="11"/>
      <c r="Q5" s="11"/>
      <c r="R5" s="11"/>
      <c r="S5" s="11"/>
      <c r="T5" s="11"/>
      <c r="U5" s="11"/>
      <c r="V5" s="11"/>
      <c r="W5" s="11"/>
      <c r="X5" s="11"/>
      <c r="Y5" s="11"/>
      <c r="Z5" s="11"/>
    </row>
    <row r="6" spans="1:26" x14ac:dyDescent="0.25">
      <c r="A6" s="13" t="s">
        <v>16</v>
      </c>
      <c r="B6" s="16"/>
      <c r="C6" s="16"/>
      <c r="D6" s="16"/>
      <c r="E6" s="16"/>
      <c r="F6" s="16"/>
      <c r="G6" s="16"/>
      <c r="H6" s="16"/>
      <c r="I6" s="16"/>
      <c r="J6" s="16"/>
      <c r="K6" s="16"/>
      <c r="L6" s="16"/>
      <c r="M6" s="11"/>
      <c r="N6" s="11"/>
      <c r="O6" s="11"/>
      <c r="P6" s="11"/>
      <c r="Q6" s="11"/>
      <c r="R6" s="11"/>
      <c r="S6" s="11"/>
      <c r="T6" s="11"/>
      <c r="U6" s="11"/>
      <c r="V6" s="11"/>
      <c r="W6" s="11"/>
      <c r="X6" s="11"/>
      <c r="Y6" s="11"/>
      <c r="Z6" s="11"/>
    </row>
    <row r="7" spans="1:26" x14ac:dyDescent="0.25">
      <c r="A7" s="17" t="s">
        <v>17</v>
      </c>
      <c r="B7" s="18"/>
      <c r="C7" s="19"/>
      <c r="D7" s="19"/>
      <c r="E7" s="19"/>
      <c r="F7" s="19"/>
      <c r="G7" s="19"/>
      <c r="H7" s="19"/>
      <c r="I7" s="19"/>
      <c r="J7" s="19"/>
      <c r="K7" s="19"/>
      <c r="L7" s="19"/>
      <c r="M7" s="11"/>
      <c r="N7" s="11"/>
      <c r="O7" s="11"/>
      <c r="P7" s="11"/>
      <c r="Q7" s="11"/>
      <c r="R7" s="11"/>
      <c r="S7" s="11"/>
      <c r="T7" s="11"/>
      <c r="U7" s="11"/>
      <c r="V7" s="11"/>
      <c r="W7" s="11"/>
      <c r="X7" s="11"/>
      <c r="Y7" s="11"/>
      <c r="Z7" s="11"/>
    </row>
    <row r="8" spans="1:26" x14ac:dyDescent="0.25">
      <c r="M8" s="11"/>
      <c r="N8" s="11"/>
      <c r="O8" s="11"/>
      <c r="P8" s="11"/>
      <c r="Q8" s="11"/>
      <c r="R8" s="11"/>
      <c r="S8" s="11"/>
      <c r="T8" s="11"/>
      <c r="U8" s="11"/>
      <c r="V8" s="11"/>
      <c r="W8" s="11"/>
      <c r="X8" s="11"/>
      <c r="Y8" s="11"/>
      <c r="Z8" s="11"/>
    </row>
    <row r="9" spans="1:26" ht="15" customHeight="1" x14ac:dyDescent="0.25">
      <c r="A9" s="21" t="s">
        <v>18</v>
      </c>
      <c r="B9" s="22"/>
      <c r="C9" s="22"/>
      <c r="D9" s="22"/>
      <c r="E9" s="22"/>
      <c r="F9" s="22"/>
      <c r="G9" s="22"/>
      <c r="H9" s="22"/>
      <c r="I9" s="23"/>
      <c r="J9" s="23"/>
      <c r="K9" s="23"/>
      <c r="L9" s="23"/>
      <c r="M9" s="24"/>
      <c r="N9" s="24"/>
      <c r="O9" s="24"/>
      <c r="P9" s="24"/>
      <c r="Q9" s="24"/>
      <c r="R9" s="24"/>
      <c r="S9" s="24"/>
      <c r="T9" s="24"/>
      <c r="U9" s="24"/>
      <c r="V9" s="24"/>
      <c r="W9" s="24"/>
      <c r="X9" s="24"/>
      <c r="Y9" s="24"/>
      <c r="Z9" s="24"/>
    </row>
    <row r="10" spans="1:26" ht="15" customHeight="1" x14ac:dyDescent="0.25">
      <c r="A10" s="189" t="s">
        <v>19</v>
      </c>
      <c r="B10" s="25" t="s">
        <v>3</v>
      </c>
      <c r="C10" s="25" t="s">
        <v>3</v>
      </c>
      <c r="D10" s="25" t="s">
        <v>3</v>
      </c>
      <c r="E10" s="25" t="s">
        <v>3</v>
      </c>
      <c r="F10" s="25" t="s">
        <v>3</v>
      </c>
      <c r="G10" s="25" t="s">
        <v>3</v>
      </c>
      <c r="H10" s="25" t="s">
        <v>3</v>
      </c>
      <c r="I10" s="26" t="s">
        <v>3</v>
      </c>
      <c r="J10" s="26" t="s">
        <v>3</v>
      </c>
      <c r="K10" s="26" t="s">
        <v>3</v>
      </c>
      <c r="L10" s="26" t="s">
        <v>3</v>
      </c>
      <c r="M10" s="24"/>
      <c r="N10" s="24"/>
      <c r="O10" s="24"/>
      <c r="P10" s="24"/>
      <c r="Q10" s="24"/>
      <c r="R10" s="24"/>
      <c r="S10" s="24"/>
      <c r="T10" s="24"/>
      <c r="U10" s="24"/>
      <c r="V10" s="24"/>
      <c r="W10" s="24"/>
      <c r="X10" s="24"/>
      <c r="Y10" s="24"/>
      <c r="Z10" s="24"/>
    </row>
    <row r="11" spans="1:26" ht="15" customHeight="1" x14ac:dyDescent="0.25">
      <c r="A11" s="189"/>
      <c r="B11" s="27"/>
      <c r="C11" s="27"/>
      <c r="D11" s="27"/>
      <c r="E11" s="27"/>
      <c r="F11" s="27"/>
      <c r="G11" s="27"/>
      <c r="H11" s="27"/>
      <c r="I11" s="27"/>
      <c r="J11" s="27"/>
      <c r="K11" s="27"/>
      <c r="L11" s="27"/>
      <c r="M11" s="24"/>
      <c r="N11" s="24"/>
      <c r="O11" s="24"/>
      <c r="P11" s="24"/>
      <c r="Q11" s="24"/>
      <c r="R11" s="24"/>
      <c r="S11" s="24"/>
      <c r="T11" s="24"/>
      <c r="U11" s="24"/>
      <c r="V11" s="24"/>
      <c r="W11" s="24"/>
      <c r="X11" s="24"/>
      <c r="Y11" s="24"/>
      <c r="Z11" s="24"/>
    </row>
    <row r="12" spans="1:26" ht="15" customHeight="1" x14ac:dyDescent="0.25">
      <c r="A12" s="189"/>
      <c r="B12" s="25" t="s">
        <v>4</v>
      </c>
      <c r="C12" s="25" t="s">
        <v>4</v>
      </c>
      <c r="D12" s="25" t="s">
        <v>4</v>
      </c>
      <c r="E12" s="25" t="s">
        <v>4</v>
      </c>
      <c r="F12" s="25" t="s">
        <v>4</v>
      </c>
      <c r="G12" s="25" t="s">
        <v>4</v>
      </c>
      <c r="H12" s="25" t="s">
        <v>4</v>
      </c>
      <c r="I12" s="26" t="s">
        <v>4</v>
      </c>
      <c r="J12" s="26" t="s">
        <v>4</v>
      </c>
      <c r="K12" s="26" t="s">
        <v>4</v>
      </c>
      <c r="L12" s="26" t="s">
        <v>4</v>
      </c>
      <c r="M12" s="24"/>
      <c r="N12" s="24"/>
      <c r="O12" s="24"/>
      <c r="P12" s="24"/>
      <c r="Q12" s="24"/>
      <c r="R12" s="24"/>
      <c r="S12" s="24"/>
      <c r="T12" s="24"/>
      <c r="U12" s="24"/>
      <c r="V12" s="24"/>
      <c r="W12" s="24"/>
      <c r="X12" s="24"/>
      <c r="Y12" s="24"/>
      <c r="Z12" s="24"/>
    </row>
    <row r="13" spans="1:26" ht="15" customHeight="1" x14ac:dyDescent="0.25">
      <c r="A13" s="189"/>
      <c r="B13" s="27"/>
      <c r="C13" s="27"/>
      <c r="D13" s="27"/>
      <c r="E13" s="27"/>
      <c r="F13" s="27"/>
      <c r="G13" s="27"/>
      <c r="H13" s="27"/>
      <c r="I13" s="27"/>
      <c r="J13" s="27"/>
      <c r="K13" s="27"/>
      <c r="L13" s="27"/>
      <c r="M13" s="24"/>
      <c r="N13" s="24"/>
      <c r="O13" s="24"/>
      <c r="P13" s="24"/>
      <c r="Q13" s="24"/>
      <c r="R13" s="24"/>
      <c r="S13" s="24"/>
      <c r="T13" s="24"/>
      <c r="U13" s="24"/>
      <c r="V13" s="24"/>
      <c r="W13" s="24"/>
      <c r="X13" s="24"/>
      <c r="Y13" s="24"/>
      <c r="Z13" s="24"/>
    </row>
    <row r="14" spans="1:26" s="11" customFormat="1" ht="15.75" thickBot="1" x14ac:dyDescent="0.3">
      <c r="A14" s="184" t="s">
        <v>20</v>
      </c>
      <c r="B14" s="185"/>
      <c r="C14" s="185"/>
      <c r="D14" s="185"/>
      <c r="E14" s="185"/>
      <c r="F14" s="185"/>
      <c r="G14" s="28"/>
      <c r="H14" s="28"/>
      <c r="I14" s="28"/>
      <c r="J14" s="28"/>
      <c r="K14" s="28"/>
      <c r="L14" s="29"/>
      <c r="M14" s="30"/>
      <c r="N14" s="30"/>
      <c r="O14" s="30"/>
      <c r="P14" s="30"/>
      <c r="Q14" s="30"/>
      <c r="R14" s="30"/>
      <c r="S14" s="30"/>
      <c r="T14" s="30"/>
      <c r="U14" s="30"/>
      <c r="V14" s="30"/>
      <c r="W14" s="30"/>
      <c r="X14" s="30"/>
      <c r="Y14" s="30"/>
      <c r="Z14" s="30"/>
    </row>
    <row r="15" spans="1:26" s="11" customFormat="1" x14ac:dyDescent="0.25">
      <c r="A15" s="31" t="s">
        <v>21</v>
      </c>
      <c r="B15" s="32"/>
      <c r="C15" s="32"/>
      <c r="D15" s="32"/>
      <c r="E15" s="32"/>
      <c r="F15" s="32"/>
      <c r="G15" s="32"/>
      <c r="H15" s="32"/>
      <c r="I15" s="33"/>
      <c r="J15" s="32"/>
      <c r="K15" s="32"/>
      <c r="L15" s="32"/>
      <c r="M15" s="34"/>
      <c r="N15" s="34"/>
      <c r="O15" s="34"/>
      <c r="P15" s="34"/>
      <c r="Q15" s="34"/>
      <c r="R15" s="34"/>
      <c r="S15" s="34"/>
      <c r="T15" s="34"/>
      <c r="U15" s="34"/>
      <c r="V15" s="34"/>
      <c r="W15" s="34"/>
      <c r="X15" s="34"/>
      <c r="Y15" s="34"/>
      <c r="Z15" s="34"/>
    </row>
    <row r="16" spans="1:26" s="11" customFormat="1" x14ac:dyDescent="0.25">
      <c r="A16" s="35" t="s">
        <v>22</v>
      </c>
      <c r="B16" s="32"/>
      <c r="C16" s="32"/>
      <c r="D16" s="32"/>
      <c r="E16" s="32"/>
      <c r="F16" s="32"/>
      <c r="G16" s="32"/>
      <c r="H16" s="32"/>
      <c r="I16" s="33"/>
      <c r="J16" s="32"/>
      <c r="K16" s="32"/>
      <c r="L16" s="32"/>
      <c r="M16" s="36"/>
      <c r="N16" s="36"/>
      <c r="O16" s="36"/>
      <c r="P16" s="36"/>
      <c r="Q16" s="36"/>
      <c r="R16" s="36"/>
      <c r="S16" s="36"/>
      <c r="T16" s="36"/>
      <c r="U16" s="36"/>
      <c r="V16" s="36"/>
      <c r="W16" s="36"/>
      <c r="X16" s="36"/>
      <c r="Y16" s="36"/>
      <c r="Z16" s="36"/>
    </row>
    <row r="17" spans="1:26" s="11" customFormat="1" ht="15.75" thickBot="1" x14ac:dyDescent="0.3">
      <c r="A17" s="37" t="s">
        <v>23</v>
      </c>
      <c r="B17" s="38" t="str">
        <f>IF(B15="","",IF(B16/B15&lt;=1,0.9,ROUND(B16/B15,3)))</f>
        <v/>
      </c>
      <c r="C17" s="38" t="str">
        <f t="shared" ref="C17:L17" si="0">IF(C15="","",IF(C16/C15&lt;=1,0.9,ROUND(C16/C15,3)))</f>
        <v/>
      </c>
      <c r="D17" s="38" t="str">
        <f t="shared" si="0"/>
        <v/>
      </c>
      <c r="E17" s="38" t="str">
        <f t="shared" si="0"/>
        <v/>
      </c>
      <c r="F17" s="38" t="str">
        <f t="shared" si="0"/>
        <v/>
      </c>
      <c r="G17" s="38" t="str">
        <f t="shared" si="0"/>
        <v/>
      </c>
      <c r="H17" s="38" t="str">
        <f t="shared" si="0"/>
        <v/>
      </c>
      <c r="I17" s="38" t="str">
        <f t="shared" si="0"/>
        <v/>
      </c>
      <c r="J17" s="38" t="str">
        <f t="shared" si="0"/>
        <v/>
      </c>
      <c r="K17" s="38" t="str">
        <f t="shared" si="0"/>
        <v/>
      </c>
      <c r="L17" s="38" t="str">
        <f t="shared" si="0"/>
        <v/>
      </c>
      <c r="M17" s="30"/>
      <c r="N17" s="30"/>
      <c r="O17" s="30"/>
      <c r="P17" s="30"/>
      <c r="Q17" s="30"/>
      <c r="R17" s="30"/>
      <c r="S17" s="30"/>
      <c r="T17" s="30"/>
      <c r="U17" s="30"/>
      <c r="V17" s="30"/>
      <c r="W17" s="30"/>
      <c r="X17" s="30"/>
      <c r="Y17" s="30"/>
      <c r="Z17" s="30"/>
    </row>
    <row r="18" spans="1:26" ht="15.75" thickBot="1" x14ac:dyDescent="0.3">
      <c r="A18" s="184" t="s">
        <v>24</v>
      </c>
      <c r="B18" s="185"/>
      <c r="C18" s="185"/>
      <c r="D18" s="185"/>
      <c r="E18" s="185"/>
      <c r="F18" s="185"/>
      <c r="G18" s="39"/>
      <c r="H18" s="40"/>
      <c r="I18" s="40"/>
      <c r="J18" s="40"/>
      <c r="K18" s="40"/>
      <c r="L18" s="40"/>
      <c r="M18" s="36"/>
      <c r="N18" s="36"/>
      <c r="O18" s="36"/>
      <c r="P18" s="36"/>
      <c r="Q18" s="36"/>
      <c r="R18" s="36"/>
      <c r="S18" s="36"/>
      <c r="T18" s="36"/>
      <c r="U18" s="36"/>
      <c r="V18" s="36"/>
      <c r="W18" s="36"/>
      <c r="X18" s="36"/>
      <c r="Y18" s="36"/>
      <c r="Z18" s="36"/>
    </row>
    <row r="19" spans="1:26" x14ac:dyDescent="0.25">
      <c r="A19" s="41" t="s">
        <v>25</v>
      </c>
      <c r="B19" s="42"/>
      <c r="C19" s="42"/>
      <c r="D19" s="42"/>
      <c r="E19" s="42"/>
      <c r="F19" s="42"/>
      <c r="G19" s="42"/>
      <c r="H19" s="42"/>
      <c r="I19" s="42"/>
      <c r="J19" s="42"/>
      <c r="K19" s="42"/>
      <c r="L19" s="42"/>
      <c r="M19" s="36"/>
      <c r="N19" s="36"/>
      <c r="O19" s="36"/>
      <c r="P19" s="36"/>
      <c r="Q19" s="36"/>
      <c r="R19" s="36"/>
      <c r="S19" s="36"/>
      <c r="T19" s="36"/>
      <c r="U19" s="36"/>
      <c r="V19" s="36"/>
      <c r="W19" s="36"/>
      <c r="X19" s="36"/>
      <c r="Y19" s="36"/>
      <c r="Z19" s="36"/>
    </row>
    <row r="20" spans="1:26" x14ac:dyDescent="0.25">
      <c r="A20" s="43" t="s">
        <v>26</v>
      </c>
      <c r="B20" s="33"/>
      <c r="C20" s="33"/>
      <c r="D20" s="33"/>
      <c r="E20" s="33"/>
      <c r="F20" s="33"/>
      <c r="G20" s="33"/>
      <c r="H20" s="33"/>
      <c r="I20" s="33"/>
      <c r="J20" s="33"/>
      <c r="K20" s="33"/>
      <c r="L20" s="33"/>
      <c r="M20" s="36"/>
      <c r="N20" s="36"/>
      <c r="O20" s="36"/>
      <c r="P20" s="36"/>
      <c r="Q20" s="36"/>
      <c r="R20" s="36"/>
      <c r="S20" s="36"/>
      <c r="T20" s="36"/>
      <c r="U20" s="36"/>
      <c r="V20" s="36"/>
      <c r="W20" s="36"/>
      <c r="X20" s="36"/>
      <c r="Y20" s="36"/>
      <c r="Z20" s="36"/>
    </row>
    <row r="21" spans="1:26" x14ac:dyDescent="0.25">
      <c r="A21" s="43" t="s">
        <v>27</v>
      </c>
      <c r="B21" s="44" t="str">
        <f t="shared" ref="B21:D21" si="1">IF(B19="","",(ROUND(B20-B19,3)))</f>
        <v/>
      </c>
      <c r="C21" s="44" t="str">
        <f t="shared" si="1"/>
        <v/>
      </c>
      <c r="D21" s="44" t="str">
        <f t="shared" si="1"/>
        <v/>
      </c>
      <c r="E21" s="44" t="str">
        <f>IF(E19="","",(ROUND(E20-E19,3)))</f>
        <v/>
      </c>
      <c r="F21" s="44" t="str">
        <f t="shared" ref="F21:L21" si="2">IF(F19="","",(ROUND(F20-F19,3)))</f>
        <v/>
      </c>
      <c r="G21" s="44" t="str">
        <f t="shared" si="2"/>
        <v/>
      </c>
      <c r="H21" s="44" t="str">
        <f t="shared" si="2"/>
        <v/>
      </c>
      <c r="I21" s="44" t="str">
        <f t="shared" si="2"/>
        <v/>
      </c>
      <c r="J21" s="44" t="str">
        <f t="shared" si="2"/>
        <v/>
      </c>
      <c r="K21" s="44" t="str">
        <f t="shared" si="2"/>
        <v/>
      </c>
      <c r="L21" s="44" t="str">
        <f t="shared" si="2"/>
        <v/>
      </c>
      <c r="M21" s="36"/>
      <c r="N21" s="36"/>
      <c r="O21" s="36"/>
      <c r="P21" s="36"/>
      <c r="Q21" s="36"/>
      <c r="R21" s="36"/>
      <c r="S21" s="36"/>
      <c r="T21" s="36"/>
      <c r="U21" s="36"/>
      <c r="V21" s="36"/>
      <c r="W21" s="36"/>
      <c r="X21" s="36"/>
      <c r="Y21" s="36"/>
      <c r="Z21" s="36"/>
    </row>
    <row r="22" spans="1:26" x14ac:dyDescent="0.25">
      <c r="A22" s="43" t="s">
        <v>28</v>
      </c>
      <c r="B22" s="33"/>
      <c r="C22" s="33"/>
      <c r="D22" s="33"/>
      <c r="E22" s="33"/>
      <c r="F22" s="33"/>
      <c r="G22" s="33"/>
      <c r="H22" s="33"/>
      <c r="I22" s="33"/>
      <c r="J22" s="33"/>
      <c r="K22" s="33"/>
      <c r="L22" s="33"/>
      <c r="M22" s="36"/>
      <c r="N22" s="36"/>
      <c r="O22" s="36"/>
      <c r="P22" s="36"/>
      <c r="Q22" s="36"/>
      <c r="R22" s="36"/>
      <c r="S22" s="36"/>
      <c r="T22" s="36"/>
      <c r="U22" s="36"/>
      <c r="V22" s="36"/>
      <c r="W22" s="36"/>
      <c r="X22" s="36"/>
      <c r="Y22" s="36"/>
      <c r="Z22" s="36"/>
    </row>
    <row r="23" spans="1:26" x14ac:dyDescent="0.25">
      <c r="A23" s="43" t="s">
        <v>29</v>
      </c>
      <c r="B23" s="44" t="str">
        <f t="shared" ref="B23:D23" si="3">IF(B22="","",ROUND(B22-B19,3))</f>
        <v/>
      </c>
      <c r="C23" s="44" t="str">
        <f t="shared" si="3"/>
        <v/>
      </c>
      <c r="D23" s="44" t="str">
        <f t="shared" si="3"/>
        <v/>
      </c>
      <c r="E23" s="44" t="str">
        <f>IF(E22="","",ROUND(E22-E19,3))</f>
        <v/>
      </c>
      <c r="F23" s="44" t="str">
        <f t="shared" ref="F23:L23" si="4">IF(F22="","",ROUND(F22-F19,3))</f>
        <v/>
      </c>
      <c r="G23" s="44" t="str">
        <f t="shared" si="4"/>
        <v/>
      </c>
      <c r="H23" s="44" t="str">
        <f t="shared" si="4"/>
        <v/>
      </c>
      <c r="I23" s="44" t="str">
        <f t="shared" si="4"/>
        <v/>
      </c>
      <c r="J23" s="44" t="str">
        <f t="shared" si="4"/>
        <v/>
      </c>
      <c r="K23" s="44" t="str">
        <f t="shared" si="4"/>
        <v/>
      </c>
      <c r="L23" s="44" t="str">
        <f t="shared" si="4"/>
        <v/>
      </c>
      <c r="M23" s="36"/>
      <c r="N23" s="36"/>
      <c r="O23" s="36"/>
      <c r="P23" s="36"/>
      <c r="Q23" s="36"/>
      <c r="R23" s="36"/>
      <c r="S23" s="36"/>
      <c r="T23" s="36"/>
      <c r="U23" s="36"/>
      <c r="V23" s="36"/>
      <c r="W23" s="36"/>
      <c r="X23" s="36"/>
      <c r="Y23" s="36"/>
      <c r="Z23" s="36"/>
    </row>
    <row r="24" spans="1:26" ht="15.75" thickBot="1" x14ac:dyDescent="0.3">
      <c r="A24" s="37" t="s">
        <v>30</v>
      </c>
      <c r="B24" s="45" t="str">
        <f>IF(B21="","",IF(B23/B21&lt;=1,0.9,ROUND(B23/B21,3)))</f>
        <v/>
      </c>
      <c r="C24" s="45" t="str">
        <f t="shared" ref="C24:L24" si="5">IF(C21="","",IF(C23/C21&lt;=1,0.9,ROUND(C23/C21,3)))</f>
        <v/>
      </c>
      <c r="D24" s="45" t="str">
        <f t="shared" si="5"/>
        <v/>
      </c>
      <c r="E24" s="45" t="str">
        <f t="shared" si="5"/>
        <v/>
      </c>
      <c r="F24" s="45" t="str">
        <f t="shared" si="5"/>
        <v/>
      </c>
      <c r="G24" s="45" t="str">
        <f t="shared" si="5"/>
        <v/>
      </c>
      <c r="H24" s="45" t="str">
        <f t="shared" si="5"/>
        <v/>
      </c>
      <c r="I24" s="45" t="str">
        <f t="shared" si="5"/>
        <v/>
      </c>
      <c r="J24" s="45" t="str">
        <f t="shared" si="5"/>
        <v/>
      </c>
      <c r="K24" s="45" t="str">
        <f t="shared" si="5"/>
        <v/>
      </c>
      <c r="L24" s="45" t="str">
        <f t="shared" si="5"/>
        <v/>
      </c>
      <c r="M24" s="36"/>
      <c r="N24" s="36"/>
      <c r="O24" s="36"/>
      <c r="P24" s="36"/>
      <c r="Q24" s="36"/>
      <c r="R24" s="36"/>
      <c r="S24" s="36"/>
      <c r="T24" s="36"/>
      <c r="U24" s="36"/>
      <c r="V24" s="36"/>
      <c r="W24" s="36"/>
      <c r="X24" s="36"/>
      <c r="Y24" s="36"/>
      <c r="Z24" s="36"/>
    </row>
    <row r="25" spans="1:26" ht="15.75" thickBot="1" x14ac:dyDescent="0.3">
      <c r="A25" s="184" t="s">
        <v>31</v>
      </c>
      <c r="B25" s="185"/>
      <c r="C25" s="185"/>
      <c r="D25" s="185"/>
      <c r="E25" s="185"/>
      <c r="F25" s="185"/>
      <c r="G25" s="39"/>
      <c r="H25" s="40"/>
      <c r="I25" s="40"/>
      <c r="J25" s="40"/>
      <c r="K25" s="40"/>
      <c r="L25" s="40"/>
      <c r="M25" s="11"/>
      <c r="N25" s="11"/>
      <c r="O25" s="11"/>
      <c r="P25" s="11"/>
      <c r="Q25" s="11"/>
      <c r="R25" s="11"/>
      <c r="S25" s="11"/>
      <c r="T25" s="11"/>
      <c r="U25" s="11"/>
      <c r="V25" s="11"/>
      <c r="W25" s="11"/>
      <c r="X25" s="11"/>
      <c r="Y25" s="11"/>
      <c r="Z25" s="11"/>
    </row>
    <row r="26" spans="1:26" ht="15.75" thickBot="1" x14ac:dyDescent="0.3">
      <c r="A26" s="46" t="s">
        <v>32</v>
      </c>
      <c r="B26" s="47" t="str">
        <f>IF(B13="x",B17,B24)</f>
        <v/>
      </c>
      <c r="C26" s="47" t="str">
        <f t="shared" ref="C26:L26" si="6">IF(C13="x",C17,C24)</f>
        <v/>
      </c>
      <c r="D26" s="47" t="str">
        <f t="shared" si="6"/>
        <v/>
      </c>
      <c r="E26" s="47" t="str">
        <f t="shared" si="6"/>
        <v/>
      </c>
      <c r="F26" s="47" t="str">
        <f t="shared" si="6"/>
        <v/>
      </c>
      <c r="G26" s="47" t="str">
        <f t="shared" si="6"/>
        <v/>
      </c>
      <c r="H26" s="47" t="str">
        <f t="shared" si="6"/>
        <v/>
      </c>
      <c r="I26" s="47" t="str">
        <f t="shared" si="6"/>
        <v/>
      </c>
      <c r="J26" s="47" t="str">
        <f t="shared" si="6"/>
        <v/>
      </c>
      <c r="K26" s="47" t="str">
        <f t="shared" si="6"/>
        <v/>
      </c>
      <c r="L26" s="48" t="str">
        <f t="shared" si="6"/>
        <v/>
      </c>
      <c r="M26" s="30"/>
      <c r="N26" s="30"/>
      <c r="O26" s="30"/>
      <c r="P26" s="30"/>
      <c r="Q26" s="30"/>
      <c r="R26" s="30"/>
      <c r="S26" s="30"/>
      <c r="T26" s="30"/>
      <c r="U26" s="30"/>
      <c r="V26" s="30"/>
      <c r="W26" s="30"/>
      <c r="X26" s="30"/>
      <c r="Y26" s="30"/>
      <c r="Z26" s="30"/>
    </row>
    <row r="27" spans="1:26" ht="15.75" thickBot="1" x14ac:dyDescent="0.3">
      <c r="C27" s="20"/>
      <c r="D27" s="20"/>
      <c r="E27" s="20"/>
      <c r="F27" s="20"/>
      <c r="G27" s="20"/>
      <c r="H27" s="20"/>
      <c r="I27" s="20"/>
      <c r="J27" s="20"/>
      <c r="K27" s="20"/>
      <c r="L27" s="20"/>
      <c r="M27" s="36"/>
      <c r="N27" s="36"/>
      <c r="O27" s="36"/>
      <c r="P27" s="36"/>
      <c r="Q27" s="36"/>
      <c r="R27" s="36"/>
      <c r="S27" s="36"/>
      <c r="T27" s="36"/>
      <c r="U27" s="36"/>
      <c r="V27" s="36"/>
      <c r="W27" s="36"/>
      <c r="X27" s="36"/>
      <c r="Y27" s="36"/>
      <c r="Z27" s="36"/>
    </row>
    <row r="28" spans="1:26" ht="15.75" thickBot="1" x14ac:dyDescent="0.3">
      <c r="A28" s="49" t="s">
        <v>33</v>
      </c>
      <c r="B28" s="50" t="str">
        <f>IF(AND(B6="",I6 =""),"",ROUND(SUM(B26:L26)/COUNT(B26:L26),3))</f>
        <v/>
      </c>
      <c r="M28" s="11"/>
      <c r="N28" s="11"/>
      <c r="O28" s="11"/>
      <c r="P28" s="11"/>
      <c r="Q28" s="11"/>
      <c r="R28" s="11"/>
      <c r="S28" s="11"/>
      <c r="T28" s="11"/>
      <c r="U28" s="11"/>
      <c r="V28" s="11"/>
      <c r="W28" s="11"/>
      <c r="X28" s="11"/>
      <c r="Y28" s="11"/>
      <c r="Z28" s="11"/>
    </row>
    <row r="29" spans="1:26" x14ac:dyDescent="0.25">
      <c r="M29" s="11"/>
      <c r="N29" s="11"/>
      <c r="O29" s="11"/>
      <c r="P29" s="11"/>
      <c r="Q29" s="11"/>
      <c r="R29" s="11"/>
      <c r="S29" s="11"/>
      <c r="T29" s="11"/>
      <c r="U29" s="11"/>
      <c r="V29" s="11"/>
      <c r="W29" s="11"/>
      <c r="X29" s="11"/>
      <c r="Y29" s="11"/>
      <c r="Z29" s="11"/>
    </row>
    <row r="30" spans="1:26" s="11" customFormat="1" ht="15" customHeight="1" x14ac:dyDescent="0.25">
      <c r="A30" s="51" t="s">
        <v>34</v>
      </c>
      <c r="B30" s="52"/>
      <c r="C30" s="52"/>
      <c r="D30" s="52"/>
      <c r="E30" s="52"/>
      <c r="F30" s="52"/>
      <c r="G30" s="52"/>
      <c r="H30" s="52"/>
      <c r="I30" s="52"/>
      <c r="J30" s="52"/>
      <c r="K30" s="52"/>
      <c r="L30" s="52"/>
      <c r="M30" s="24"/>
      <c r="N30" s="24"/>
      <c r="O30" s="24"/>
      <c r="P30" s="24"/>
      <c r="Q30" s="24"/>
      <c r="R30" s="24"/>
      <c r="S30" s="24"/>
      <c r="T30" s="24"/>
      <c r="U30" s="24"/>
      <c r="V30" s="24"/>
      <c r="W30" s="24"/>
      <c r="X30" s="24"/>
      <c r="Y30" s="24"/>
      <c r="Z30" s="24"/>
    </row>
    <row r="31" spans="1:26" ht="27" customHeight="1" thickBot="1" x14ac:dyDescent="0.3">
      <c r="A31" s="184" t="s">
        <v>35</v>
      </c>
      <c r="B31" s="185"/>
      <c r="C31" s="185"/>
      <c r="D31" s="185"/>
      <c r="E31" s="185"/>
      <c r="F31" s="185"/>
      <c r="G31" s="39"/>
      <c r="H31" s="40"/>
      <c r="I31" s="40"/>
      <c r="J31" s="40"/>
      <c r="K31" s="40"/>
      <c r="L31" s="40"/>
      <c r="M31" s="11"/>
      <c r="N31" s="11"/>
      <c r="O31" s="11"/>
      <c r="P31" s="11"/>
      <c r="Q31" s="11"/>
      <c r="R31" s="11"/>
      <c r="S31" s="11"/>
      <c r="T31" s="11"/>
      <c r="U31" s="11"/>
      <c r="V31" s="11"/>
      <c r="W31" s="11"/>
      <c r="X31" s="11"/>
      <c r="Y31" s="11"/>
      <c r="Z31" s="11"/>
    </row>
    <row r="32" spans="1:26" ht="15.75" thickBot="1" x14ac:dyDescent="0.3">
      <c r="A32" s="53" t="s">
        <v>36</v>
      </c>
      <c r="B32" s="54"/>
      <c r="C32" s="55"/>
      <c r="D32" s="55"/>
      <c r="E32" s="55"/>
      <c r="F32" s="55"/>
      <c r="G32" s="55"/>
      <c r="H32" s="55"/>
      <c r="I32" s="55"/>
      <c r="J32" s="55"/>
      <c r="K32" s="56"/>
      <c r="L32" s="57"/>
      <c r="M32" s="11"/>
      <c r="N32" s="11"/>
      <c r="O32" s="11"/>
      <c r="P32" s="11"/>
      <c r="Q32" s="11"/>
      <c r="R32" s="11"/>
      <c r="S32" s="11"/>
      <c r="T32" s="11"/>
      <c r="U32" s="11"/>
      <c r="V32" s="11"/>
      <c r="W32" s="11"/>
      <c r="X32" s="11"/>
      <c r="Y32" s="11"/>
      <c r="Z32" s="11"/>
    </row>
    <row r="33" spans="1:26" ht="15.75" thickBot="1" x14ac:dyDescent="0.3">
      <c r="M33" s="11"/>
      <c r="N33" s="11"/>
      <c r="O33" s="11"/>
      <c r="P33" s="11"/>
      <c r="Q33" s="11"/>
      <c r="R33" s="11"/>
      <c r="S33" s="11"/>
      <c r="T33" s="11"/>
      <c r="U33" s="11"/>
      <c r="V33" s="11"/>
      <c r="W33" s="11"/>
      <c r="X33" s="11"/>
      <c r="Y33" s="11"/>
      <c r="Z33" s="11"/>
    </row>
    <row r="34" spans="1:26" ht="15" customHeight="1" x14ac:dyDescent="0.25">
      <c r="A34" s="58" t="s">
        <v>37</v>
      </c>
      <c r="B34" s="59" t="str">
        <f>IF(AND(B32="",I32=""),"",SUM(B32:Z32))</f>
        <v/>
      </c>
      <c r="M34" s="11"/>
      <c r="N34" s="11"/>
      <c r="O34" s="11"/>
      <c r="P34" s="11"/>
      <c r="Q34" s="11"/>
      <c r="R34" s="11"/>
      <c r="S34" s="11"/>
      <c r="T34" s="11"/>
      <c r="U34" s="11"/>
      <c r="V34" s="11"/>
      <c r="W34" s="11"/>
      <c r="X34" s="11"/>
      <c r="Y34" s="11"/>
      <c r="Z34" s="11"/>
    </row>
    <row r="35" spans="1:26" x14ac:dyDescent="0.25">
      <c r="A35" s="60" t="s">
        <v>38</v>
      </c>
      <c r="B35" s="61" t="str">
        <f>IF(AND(B32="",I32=""),"",COUNT(B32:L32))</f>
        <v/>
      </c>
      <c r="M35" s="11"/>
      <c r="N35" s="11"/>
      <c r="O35" s="11"/>
      <c r="P35" s="11"/>
      <c r="Q35" s="11"/>
      <c r="R35" s="11"/>
      <c r="S35" s="11"/>
      <c r="T35" s="11"/>
      <c r="U35" s="11"/>
      <c r="V35" s="11"/>
      <c r="W35" s="11"/>
      <c r="X35" s="11"/>
      <c r="Y35" s="11"/>
      <c r="Z35" s="11"/>
    </row>
    <row r="36" spans="1:26" ht="30.75" thickBot="1" x14ac:dyDescent="0.3">
      <c r="A36" s="62" t="s">
        <v>39</v>
      </c>
      <c r="B36" s="63" t="str">
        <f>IF(AND(B32="",I32=""),"",IF(B34=0,0.9,1+ROUND(B34/B35,3)))</f>
        <v/>
      </c>
      <c r="M36" s="11"/>
      <c r="N36" s="11"/>
      <c r="O36" s="11"/>
      <c r="P36" s="11"/>
      <c r="Q36" s="11"/>
      <c r="R36" s="11"/>
      <c r="S36" s="11"/>
      <c r="T36" s="11"/>
      <c r="U36" s="11"/>
      <c r="V36" s="11"/>
      <c r="W36" s="11"/>
      <c r="X36" s="11"/>
      <c r="Y36" s="11"/>
      <c r="Z36" s="11"/>
    </row>
    <row r="37" spans="1:26" x14ac:dyDescent="0.25">
      <c r="M37" s="11"/>
      <c r="N37" s="11"/>
      <c r="O37" s="11"/>
      <c r="P37" s="11"/>
      <c r="Q37" s="11"/>
      <c r="R37" s="11"/>
      <c r="S37" s="11"/>
      <c r="T37" s="11"/>
      <c r="U37" s="11"/>
      <c r="V37" s="11"/>
      <c r="W37" s="11"/>
      <c r="X37" s="11"/>
      <c r="Y37" s="11"/>
      <c r="Z37" s="11"/>
    </row>
    <row r="38" spans="1:26" ht="15" customHeight="1" thickBot="1" x14ac:dyDescent="0.3">
      <c r="A38" s="64" t="s">
        <v>40</v>
      </c>
      <c r="B38" s="23"/>
      <c r="C38" s="23"/>
      <c r="D38" s="23"/>
      <c r="E38" s="23"/>
      <c r="F38" s="23"/>
      <c r="G38" s="23"/>
      <c r="H38" s="23"/>
      <c r="I38" s="23"/>
      <c r="J38" s="23"/>
      <c r="K38" s="23"/>
      <c r="L38" s="23"/>
      <c r="M38" s="24"/>
      <c r="N38" s="24"/>
      <c r="O38" s="24"/>
      <c r="P38" s="24"/>
      <c r="Q38" s="24"/>
      <c r="R38" s="24"/>
      <c r="S38" s="24"/>
      <c r="T38" s="24"/>
      <c r="U38" s="24"/>
      <c r="V38" s="24"/>
      <c r="W38" s="24"/>
      <c r="X38" s="24"/>
      <c r="Y38" s="24"/>
      <c r="Z38" s="24"/>
    </row>
    <row r="39" spans="1:26" x14ac:dyDescent="0.25">
      <c r="A39" s="65" t="s">
        <v>41</v>
      </c>
      <c r="B39" s="66"/>
      <c r="C39" s="67"/>
      <c r="D39" s="67"/>
      <c r="E39" s="67"/>
      <c r="F39" s="67"/>
      <c r="G39" s="67"/>
      <c r="H39" s="67"/>
      <c r="I39" s="67"/>
      <c r="J39" s="67"/>
      <c r="K39" s="67"/>
      <c r="L39" s="68"/>
      <c r="M39" s="11"/>
      <c r="N39" s="11"/>
      <c r="O39" s="11"/>
      <c r="P39" s="11"/>
      <c r="Q39" s="11"/>
      <c r="R39" s="11"/>
      <c r="S39" s="11"/>
      <c r="T39" s="11"/>
      <c r="U39" s="11"/>
      <c r="V39" s="11"/>
      <c r="W39" s="11"/>
      <c r="X39" s="11"/>
      <c r="Y39" s="11"/>
      <c r="Z39" s="11"/>
    </row>
    <row r="40" spans="1:26" ht="30.75" thickBot="1" x14ac:dyDescent="0.3">
      <c r="A40" s="69" t="s">
        <v>42</v>
      </c>
      <c r="B40" s="70"/>
      <c r="C40" s="55"/>
      <c r="D40" s="55"/>
      <c r="E40" s="55"/>
      <c r="F40" s="55"/>
      <c r="G40" s="55"/>
      <c r="H40" s="55"/>
      <c r="I40" s="55"/>
      <c r="J40" s="55"/>
      <c r="K40" s="55"/>
      <c r="L40" s="57"/>
      <c r="M40" s="11"/>
      <c r="N40" s="11"/>
      <c r="O40" s="11"/>
      <c r="P40" s="11"/>
      <c r="Q40" s="11"/>
      <c r="R40" s="11"/>
      <c r="S40" s="11"/>
      <c r="T40" s="11"/>
      <c r="U40" s="11"/>
      <c r="V40" s="11"/>
      <c r="W40" s="11"/>
      <c r="X40" s="11"/>
      <c r="Y40" s="11"/>
      <c r="Z40" s="11"/>
    </row>
    <row r="41" spans="1:26" ht="15.75" thickBot="1" x14ac:dyDescent="0.3">
      <c r="M41" s="11"/>
      <c r="N41" s="11"/>
      <c r="O41" s="11"/>
      <c r="P41" s="11"/>
      <c r="Q41" s="71"/>
      <c r="R41" s="11"/>
      <c r="S41" s="11"/>
      <c r="T41" s="11"/>
      <c r="U41" s="11"/>
      <c r="V41" s="11"/>
      <c r="W41" s="11"/>
      <c r="X41" s="11"/>
      <c r="Y41" s="11"/>
      <c r="Z41" s="11"/>
    </row>
    <row r="42" spans="1:26" ht="15.75" thickBot="1" x14ac:dyDescent="0.3">
      <c r="A42" s="193" t="s">
        <v>43</v>
      </c>
      <c r="B42" s="72" t="str">
        <f>IF(B39="","",IF(B39/B40=1,0.9,ROUND(B39/B40,3)))</f>
        <v/>
      </c>
      <c r="C42" s="73" t="str">
        <f t="shared" ref="C42:L42" si="7">IF(C39="","",IF(C39/C40=1,0.9,ROUND(C39/C40,3)))</f>
        <v/>
      </c>
      <c r="D42" s="73" t="str">
        <f t="shared" si="7"/>
        <v/>
      </c>
      <c r="E42" s="73" t="str">
        <f t="shared" si="7"/>
        <v/>
      </c>
      <c r="F42" s="73" t="str">
        <f t="shared" si="7"/>
        <v/>
      </c>
      <c r="G42" s="73" t="str">
        <f t="shared" si="7"/>
        <v/>
      </c>
      <c r="H42" s="73" t="str">
        <f t="shared" si="7"/>
        <v/>
      </c>
      <c r="I42" s="73" t="str">
        <f t="shared" si="7"/>
        <v/>
      </c>
      <c r="J42" s="73" t="str">
        <f t="shared" si="7"/>
        <v/>
      </c>
      <c r="K42" s="73" t="str">
        <f t="shared" si="7"/>
        <v/>
      </c>
      <c r="L42" s="74" t="str">
        <f t="shared" si="7"/>
        <v/>
      </c>
      <c r="M42" s="36"/>
      <c r="N42" s="36"/>
      <c r="O42" s="36"/>
      <c r="P42" s="36"/>
      <c r="Q42" s="36"/>
      <c r="R42" s="36"/>
      <c r="S42" s="36"/>
      <c r="T42" s="36"/>
      <c r="U42" s="36"/>
      <c r="V42" s="36"/>
      <c r="W42" s="36"/>
      <c r="X42" s="36"/>
      <c r="Y42" s="36"/>
      <c r="Z42" s="36"/>
    </row>
    <row r="43" spans="1:26" x14ac:dyDescent="0.25">
      <c r="A43" s="194"/>
      <c r="B43" s="75"/>
      <c r="C43" s="76"/>
      <c r="D43" s="76"/>
      <c r="E43" s="76"/>
      <c r="F43" s="76"/>
      <c r="G43" s="76"/>
      <c r="H43" s="76"/>
      <c r="I43" s="76"/>
      <c r="J43" s="76"/>
      <c r="K43" s="76"/>
      <c r="L43" s="77"/>
      <c r="M43" s="11"/>
      <c r="N43" s="11"/>
      <c r="O43" s="11"/>
      <c r="P43" s="11"/>
      <c r="Q43" s="11"/>
      <c r="R43" s="11"/>
      <c r="S43" s="11"/>
      <c r="T43" s="11"/>
      <c r="U43" s="11"/>
      <c r="V43" s="11"/>
      <c r="W43" s="11"/>
      <c r="X43" s="11"/>
      <c r="Y43" s="11"/>
      <c r="Z43" s="11"/>
    </row>
    <row r="44" spans="1:26" ht="15.75" thickBot="1" x14ac:dyDescent="0.3">
      <c r="A44" s="62" t="s">
        <v>44</v>
      </c>
      <c r="B44" s="63" t="str">
        <f>IF(AND(B39="",I39=""),"",ROUND(SUM(B42:L42)/COUNT(B42:L42),3))</f>
        <v/>
      </c>
      <c r="C44" s="76"/>
      <c r="D44" s="76"/>
      <c r="E44" s="76"/>
      <c r="F44" s="76"/>
      <c r="G44" s="76"/>
      <c r="H44" s="76"/>
      <c r="I44" s="76"/>
      <c r="J44" s="76"/>
      <c r="K44" s="76"/>
      <c r="L44" s="78"/>
      <c r="M44" s="11"/>
      <c r="N44" s="11"/>
      <c r="O44" s="11"/>
      <c r="P44" s="11"/>
      <c r="Q44" s="11"/>
      <c r="R44" s="11"/>
      <c r="S44" s="11"/>
      <c r="T44" s="11"/>
      <c r="U44" s="11"/>
      <c r="V44" s="11"/>
      <c r="W44" s="11"/>
      <c r="X44" s="11"/>
      <c r="Y44" s="11"/>
      <c r="Z44" s="11"/>
    </row>
    <row r="45" spans="1:26" x14ac:dyDescent="0.25">
      <c r="M45" s="11"/>
      <c r="N45" s="11"/>
      <c r="O45" s="11"/>
      <c r="P45" s="11"/>
      <c r="Q45" s="11"/>
      <c r="R45" s="11"/>
      <c r="S45" s="11"/>
      <c r="T45" s="11"/>
      <c r="U45" s="11"/>
      <c r="V45" s="11"/>
      <c r="W45" s="11"/>
      <c r="X45" s="11"/>
      <c r="Y45" s="11"/>
      <c r="Z45" s="11"/>
    </row>
    <row r="46" spans="1:26" ht="15.75" thickBot="1" x14ac:dyDescent="0.3">
      <c r="A46" s="79" t="s">
        <v>45</v>
      </c>
      <c r="B46" s="79"/>
      <c r="C46" s="79"/>
      <c r="D46" s="79"/>
      <c r="E46" s="79"/>
      <c r="F46" s="79"/>
      <c r="G46" s="79"/>
      <c r="H46" s="79"/>
      <c r="I46" s="79"/>
      <c r="J46" s="79"/>
      <c r="K46" s="79"/>
      <c r="L46" s="79"/>
      <c r="M46" s="11"/>
      <c r="N46" s="11"/>
      <c r="O46" s="11"/>
      <c r="P46" s="11"/>
      <c r="Q46" s="11"/>
      <c r="R46" s="11"/>
      <c r="S46" s="11"/>
      <c r="T46" s="11"/>
      <c r="U46" s="11"/>
      <c r="V46" s="11"/>
      <c r="W46" s="11"/>
      <c r="X46" s="11"/>
      <c r="Y46" s="11"/>
      <c r="Z46" s="11"/>
    </row>
    <row r="47" spans="1:26" s="83" customFormat="1" x14ac:dyDescent="0.25">
      <c r="A47" s="80" t="s">
        <v>46</v>
      </c>
      <c r="B47" s="81"/>
      <c r="C47" s="82"/>
      <c r="D47" s="82"/>
      <c r="E47" s="82"/>
      <c r="F47" s="82"/>
      <c r="G47" s="82"/>
      <c r="H47" s="82"/>
      <c r="I47" s="82"/>
      <c r="J47" s="82"/>
      <c r="K47" s="82"/>
      <c r="L47" s="82"/>
    </row>
    <row r="48" spans="1:26" x14ac:dyDescent="0.25">
      <c r="A48" s="84" t="s">
        <v>47</v>
      </c>
      <c r="B48" s="85"/>
      <c r="C48" s="82"/>
      <c r="D48" s="82"/>
      <c r="E48" s="82"/>
      <c r="F48" s="82"/>
      <c r="G48" s="82"/>
      <c r="H48" s="82"/>
      <c r="I48" s="82"/>
      <c r="J48" s="82"/>
      <c r="K48" s="82"/>
      <c r="L48" s="82"/>
      <c r="M48" s="11"/>
      <c r="N48" s="11"/>
      <c r="O48" s="11"/>
      <c r="P48" s="11"/>
      <c r="Q48" s="11"/>
      <c r="R48" s="11"/>
      <c r="S48" s="11"/>
      <c r="T48" s="11"/>
      <c r="U48" s="11"/>
      <c r="V48" s="11"/>
      <c r="W48" s="11"/>
      <c r="X48" s="11"/>
      <c r="Y48" s="11"/>
      <c r="Z48" s="11"/>
    </row>
    <row r="49" spans="1:26" x14ac:dyDescent="0.25">
      <c r="A49" s="84" t="s">
        <v>48</v>
      </c>
      <c r="B49" s="85"/>
      <c r="C49" s="82"/>
      <c r="D49" s="82"/>
      <c r="E49" s="82"/>
      <c r="F49" s="82"/>
      <c r="G49" s="82"/>
      <c r="H49" s="82"/>
      <c r="I49" s="82"/>
      <c r="J49" s="82"/>
      <c r="K49" s="82"/>
      <c r="L49" s="82"/>
      <c r="M49" s="11"/>
      <c r="N49" s="11"/>
      <c r="O49" s="11"/>
      <c r="P49" s="11"/>
      <c r="Q49" s="11"/>
      <c r="R49" s="11"/>
      <c r="S49" s="11"/>
      <c r="T49" s="11"/>
      <c r="U49" s="11"/>
      <c r="V49" s="11"/>
      <c r="W49" s="11"/>
      <c r="X49" s="11"/>
      <c r="Y49" s="11"/>
      <c r="Z49" s="11"/>
    </row>
    <row r="50" spans="1:26" ht="15.75" thickBot="1" x14ac:dyDescent="0.3">
      <c r="A50" s="86" t="s">
        <v>49</v>
      </c>
      <c r="B50" s="87" t="str">
        <f>IF(B47="","",IF(B47&lt;=1,0.9,B47))</f>
        <v/>
      </c>
      <c r="C50" s="82"/>
      <c r="D50" s="82"/>
      <c r="E50" s="82"/>
      <c r="F50" s="82"/>
      <c r="G50" s="82"/>
      <c r="H50" s="82"/>
      <c r="I50" s="82"/>
      <c r="J50" s="82"/>
      <c r="K50" s="82"/>
      <c r="L50" s="82"/>
      <c r="M50" s="11"/>
      <c r="N50" s="11"/>
      <c r="O50" s="11"/>
      <c r="P50" s="11"/>
      <c r="Q50" s="11"/>
      <c r="R50" s="11"/>
      <c r="S50" s="11"/>
      <c r="T50" s="11"/>
      <c r="U50" s="11"/>
      <c r="V50" s="11"/>
      <c r="W50" s="11"/>
      <c r="X50" s="11"/>
      <c r="Y50" s="11"/>
      <c r="Z50" s="11"/>
    </row>
    <row r="51" spans="1:26" x14ac:dyDescent="0.25">
      <c r="A51" s="82"/>
      <c r="B51" s="82"/>
      <c r="C51" s="82"/>
      <c r="D51" s="82"/>
      <c r="E51" s="82"/>
      <c r="F51" s="82"/>
      <c r="G51" s="82"/>
      <c r="H51" s="82"/>
      <c r="I51" s="82"/>
      <c r="J51" s="82"/>
      <c r="K51" s="82"/>
      <c r="L51" s="82"/>
      <c r="M51" s="11"/>
      <c r="N51" s="11"/>
      <c r="O51" s="11"/>
      <c r="P51" s="11"/>
      <c r="Q51" s="11"/>
      <c r="R51" s="11"/>
      <c r="S51" s="11"/>
      <c r="T51" s="11"/>
      <c r="U51" s="11"/>
      <c r="V51" s="11"/>
      <c r="W51" s="11"/>
      <c r="X51" s="11"/>
      <c r="Y51" s="11"/>
      <c r="Z51" s="11"/>
    </row>
    <row r="52" spans="1:26" x14ac:dyDescent="0.25">
      <c r="A52" s="82"/>
      <c r="B52" s="82"/>
      <c r="C52" s="82"/>
      <c r="D52" s="82"/>
      <c r="E52" s="82"/>
      <c r="F52" s="82"/>
      <c r="G52" s="82"/>
      <c r="H52" s="82"/>
      <c r="I52" s="82"/>
      <c r="J52" s="82"/>
      <c r="K52" s="82"/>
      <c r="L52" s="82"/>
      <c r="M52" s="11"/>
      <c r="N52" s="11"/>
      <c r="O52" s="11"/>
      <c r="P52" s="11"/>
      <c r="Q52" s="11"/>
      <c r="R52" s="11"/>
      <c r="S52" s="11"/>
      <c r="T52" s="11"/>
      <c r="U52" s="11"/>
      <c r="V52" s="11"/>
      <c r="W52" s="11"/>
      <c r="X52" s="11"/>
      <c r="Y52" s="11"/>
      <c r="Z52" s="11"/>
    </row>
    <row r="53" spans="1:26" ht="15.75" thickBot="1" x14ac:dyDescent="0.3">
      <c r="M53" s="11"/>
      <c r="N53" s="11"/>
      <c r="O53" s="11"/>
      <c r="P53" s="11"/>
      <c r="Q53" s="11"/>
      <c r="R53" s="11"/>
      <c r="S53" s="11"/>
      <c r="T53" s="11"/>
      <c r="U53" s="11"/>
      <c r="V53" s="11"/>
      <c r="W53" s="11"/>
      <c r="X53" s="11"/>
      <c r="Y53" s="11"/>
      <c r="Z53" s="11"/>
    </row>
    <row r="54" spans="1:26" ht="15" customHeight="1" x14ac:dyDescent="0.25">
      <c r="A54" s="88" t="s">
        <v>50</v>
      </c>
      <c r="B54" s="89"/>
      <c r="C54" s="89"/>
      <c r="D54" s="89"/>
      <c r="E54" s="89"/>
      <c r="F54" s="89"/>
      <c r="G54" s="89"/>
      <c r="H54" s="89"/>
      <c r="I54" s="89"/>
      <c r="J54" s="89"/>
      <c r="K54" s="89"/>
      <c r="L54" s="90"/>
      <c r="M54" s="24"/>
      <c r="N54" s="24"/>
      <c r="O54" s="24"/>
      <c r="P54" s="24"/>
      <c r="Q54" s="24"/>
      <c r="R54" s="24"/>
      <c r="S54" s="24"/>
      <c r="T54" s="24"/>
      <c r="U54" s="24"/>
      <c r="V54" s="24"/>
      <c r="W54" s="24"/>
      <c r="X54" s="24"/>
      <c r="Y54" s="24"/>
      <c r="Z54" s="24"/>
    </row>
    <row r="55" spans="1:26" x14ac:dyDescent="0.25">
      <c r="A55" s="91" t="s">
        <v>51</v>
      </c>
      <c r="B55" s="92"/>
      <c r="C55" s="92"/>
      <c r="D55" s="92"/>
      <c r="E55" s="92"/>
      <c r="F55" s="92"/>
      <c r="G55" s="92"/>
      <c r="H55" s="92"/>
      <c r="I55" s="92"/>
      <c r="J55" s="92"/>
      <c r="K55" s="92"/>
      <c r="L55" s="92"/>
      <c r="M55" s="30"/>
      <c r="N55" s="30"/>
      <c r="O55" s="30"/>
      <c r="P55" s="30"/>
      <c r="Q55" s="30"/>
      <c r="R55" s="30"/>
      <c r="S55" s="30"/>
      <c r="T55" s="30"/>
      <c r="U55" s="30"/>
      <c r="V55" s="30"/>
      <c r="W55" s="30"/>
      <c r="X55" s="30"/>
      <c r="Y55" s="30"/>
      <c r="Z55" s="30"/>
    </row>
    <row r="56" spans="1:26" x14ac:dyDescent="0.25">
      <c r="A56" s="93" t="s">
        <v>52</v>
      </c>
      <c r="B56" s="92"/>
      <c r="C56" s="92"/>
      <c r="D56" s="92"/>
      <c r="E56" s="92"/>
      <c r="F56" s="92"/>
      <c r="G56" s="92"/>
      <c r="H56" s="92"/>
      <c r="I56" s="92"/>
      <c r="J56" s="92"/>
      <c r="K56" s="92"/>
      <c r="L56" s="92"/>
      <c r="M56" s="30"/>
      <c r="N56" s="30"/>
      <c r="O56" s="30"/>
      <c r="P56" s="30"/>
      <c r="Q56" s="30"/>
      <c r="R56" s="30"/>
      <c r="S56" s="30"/>
      <c r="T56" s="30"/>
      <c r="U56" s="30"/>
      <c r="V56" s="30"/>
      <c r="W56" s="30"/>
      <c r="X56" s="30"/>
      <c r="Y56" s="30"/>
      <c r="Z56" s="30"/>
    </row>
    <row r="57" spans="1:26" ht="30" x14ac:dyDescent="0.25">
      <c r="A57" s="91" t="s">
        <v>53</v>
      </c>
      <c r="B57" s="94">
        <f t="shared" ref="B57:L57" si="8">B55-B56</f>
        <v>0</v>
      </c>
      <c r="C57" s="94">
        <f t="shared" si="8"/>
        <v>0</v>
      </c>
      <c r="D57" s="94">
        <f t="shared" si="8"/>
        <v>0</v>
      </c>
      <c r="E57" s="94">
        <f t="shared" si="8"/>
        <v>0</v>
      </c>
      <c r="F57" s="94">
        <f t="shared" si="8"/>
        <v>0</v>
      </c>
      <c r="G57" s="94">
        <f t="shared" si="8"/>
        <v>0</v>
      </c>
      <c r="H57" s="94">
        <f t="shared" si="8"/>
        <v>0</v>
      </c>
      <c r="I57" s="95">
        <f t="shared" si="8"/>
        <v>0</v>
      </c>
      <c r="J57" s="95">
        <f t="shared" si="8"/>
        <v>0</v>
      </c>
      <c r="K57" s="95">
        <f t="shared" si="8"/>
        <v>0</v>
      </c>
      <c r="L57" s="95">
        <f t="shared" si="8"/>
        <v>0</v>
      </c>
      <c r="M57" s="30"/>
      <c r="N57" s="30"/>
      <c r="O57" s="30"/>
      <c r="P57" s="30"/>
      <c r="Q57" s="30"/>
      <c r="R57" s="30"/>
      <c r="S57" s="30"/>
      <c r="T57" s="30"/>
      <c r="U57" s="30"/>
      <c r="V57" s="30"/>
      <c r="W57" s="30"/>
      <c r="X57" s="30"/>
      <c r="Y57" s="30"/>
      <c r="Z57" s="30"/>
    </row>
    <row r="58" spans="1:26" x14ac:dyDescent="0.25">
      <c r="A58" s="91" t="s">
        <v>54</v>
      </c>
      <c r="B58" s="38" t="str">
        <f>IF(B55="","",IF(B55=0,0.9,IF(B57-B55=0,0.9,ROUND(B55/B57,3))))</f>
        <v/>
      </c>
      <c r="C58" s="38" t="str">
        <f>IF(C55="","",IF(C55=0,0.9,IF(C57-C55=0,0.9,ROUND(C55/C57,3))))</f>
        <v/>
      </c>
      <c r="D58" s="38" t="str">
        <f t="shared" ref="D58:H58" si="9">IF(D55="","",IF(D55=0,0.9,IF(D57-D55=0,0.9,ROUND(D55/D57,3))))</f>
        <v/>
      </c>
      <c r="E58" s="38" t="str">
        <f t="shared" si="9"/>
        <v/>
      </c>
      <c r="F58" s="38" t="str">
        <f t="shared" si="9"/>
        <v/>
      </c>
      <c r="G58" s="38" t="str">
        <f t="shared" si="9"/>
        <v/>
      </c>
      <c r="H58" s="38" t="str">
        <f t="shared" si="9"/>
        <v/>
      </c>
      <c r="I58" s="96" t="str">
        <f>IF(I55="","",IF(I55=0,1,IF(I57-I55=0,0.9,ROUND(I55/I57,3))))</f>
        <v/>
      </c>
      <c r="J58" s="96" t="str">
        <f t="shared" ref="J58:L58" si="10">IF(J55="","",IF(J55=0,1,IF(J57-J55=0,0.9,ROUND(J55/J57,3))))</f>
        <v/>
      </c>
      <c r="K58" s="96" t="str">
        <f t="shared" si="10"/>
        <v/>
      </c>
      <c r="L58" s="96" t="str">
        <f t="shared" si="10"/>
        <v/>
      </c>
      <c r="M58" s="30"/>
      <c r="N58" s="30"/>
      <c r="O58" s="30"/>
      <c r="P58" s="30"/>
      <c r="Q58" s="30"/>
      <c r="R58" s="30"/>
      <c r="S58" s="30"/>
      <c r="T58" s="30"/>
      <c r="U58" s="30"/>
      <c r="V58" s="30"/>
      <c r="W58" s="30"/>
      <c r="X58" s="30"/>
      <c r="Y58" s="30"/>
      <c r="Z58" s="30"/>
    </row>
    <row r="59" spans="1:26" ht="15.75" thickBot="1" x14ac:dyDescent="0.3">
      <c r="A59" s="91" t="s">
        <v>55</v>
      </c>
      <c r="B59" s="97" t="str">
        <f t="shared" ref="B59:L59" si="11">IF(B58="","",B58)</f>
        <v/>
      </c>
      <c r="C59" s="97" t="str">
        <f t="shared" si="11"/>
        <v/>
      </c>
      <c r="D59" s="97" t="str">
        <f t="shared" si="11"/>
        <v/>
      </c>
      <c r="E59" s="97" t="str">
        <f t="shared" si="11"/>
        <v/>
      </c>
      <c r="F59" s="97" t="str">
        <f t="shared" si="11"/>
        <v/>
      </c>
      <c r="G59" s="97" t="str">
        <f t="shared" si="11"/>
        <v/>
      </c>
      <c r="H59" s="97" t="str">
        <f t="shared" si="11"/>
        <v/>
      </c>
      <c r="I59" s="98" t="str">
        <f t="shared" si="11"/>
        <v/>
      </c>
      <c r="J59" s="98" t="str">
        <f t="shared" si="11"/>
        <v/>
      </c>
      <c r="K59" s="98" t="str">
        <f t="shared" si="11"/>
        <v/>
      </c>
      <c r="L59" s="98" t="str">
        <f t="shared" si="11"/>
        <v/>
      </c>
      <c r="M59" s="30"/>
      <c r="N59" s="30"/>
      <c r="O59" s="30"/>
      <c r="P59" s="30"/>
      <c r="Q59" s="30"/>
      <c r="R59" s="30"/>
      <c r="S59" s="30"/>
      <c r="T59" s="30"/>
      <c r="U59" s="30"/>
      <c r="V59" s="30"/>
      <c r="W59" s="30"/>
      <c r="X59" s="30"/>
      <c r="Y59" s="30"/>
      <c r="Z59" s="30"/>
    </row>
    <row r="60" spans="1:26" x14ac:dyDescent="0.25">
      <c r="A60" s="99" t="s">
        <v>56</v>
      </c>
      <c r="B60" s="100" t="str">
        <f>IF(AND(B55="",I55=""),"",ROUND(SUM(B58:L58)/COUNT(B59:L59),3))</f>
        <v/>
      </c>
      <c r="C60" s="77"/>
      <c r="D60" s="77"/>
      <c r="E60" s="77"/>
      <c r="F60" s="77"/>
      <c r="G60" s="77"/>
      <c r="H60" s="77"/>
      <c r="I60" s="77"/>
      <c r="J60" s="77"/>
      <c r="K60" s="77"/>
      <c r="L60" s="77"/>
      <c r="M60" s="36"/>
      <c r="N60" s="36"/>
      <c r="O60" s="36"/>
      <c r="P60" s="36"/>
      <c r="Q60" s="36"/>
      <c r="R60" s="36"/>
      <c r="S60" s="36"/>
      <c r="T60" s="36"/>
      <c r="U60" s="36"/>
      <c r="V60" s="36"/>
      <c r="W60" s="36"/>
      <c r="X60" s="36"/>
      <c r="Y60" s="36"/>
      <c r="Z60" s="36"/>
    </row>
    <row r="61" spans="1:26" s="104" customFormat="1" ht="30.75" thickBot="1" x14ac:dyDescent="0.3">
      <c r="A61" s="101" t="s">
        <v>57</v>
      </c>
      <c r="B61" s="63" t="str">
        <f>IF(B60&lt;1,0.9,B60)</f>
        <v/>
      </c>
      <c r="C61" s="76"/>
      <c r="D61" s="102"/>
      <c r="E61" s="102"/>
      <c r="F61" s="102"/>
      <c r="G61" s="102"/>
      <c r="H61" s="77"/>
      <c r="I61" s="77"/>
      <c r="J61" s="77"/>
      <c r="K61" s="77"/>
      <c r="L61" s="77"/>
      <c r="M61" s="103"/>
      <c r="N61" s="103"/>
      <c r="O61" s="103"/>
      <c r="P61" s="103"/>
      <c r="Q61" s="103"/>
      <c r="R61" s="103"/>
      <c r="S61" s="103"/>
      <c r="T61" s="103"/>
      <c r="U61" s="103"/>
      <c r="V61" s="103"/>
      <c r="W61" s="103"/>
      <c r="X61" s="103"/>
      <c r="Y61" s="103"/>
      <c r="Z61" s="103"/>
    </row>
    <row r="62" spans="1:26" x14ac:dyDescent="0.25">
      <c r="M62" s="36"/>
      <c r="N62" s="36"/>
      <c r="O62" s="36"/>
      <c r="P62" s="36"/>
      <c r="Q62" s="36"/>
      <c r="R62" s="36"/>
      <c r="S62" s="36"/>
      <c r="T62" s="36"/>
      <c r="U62" s="36"/>
      <c r="V62" s="36"/>
      <c r="W62" s="36"/>
      <c r="X62" s="36"/>
      <c r="Y62" s="36"/>
      <c r="Z62" s="36"/>
    </row>
    <row r="63" spans="1:26" x14ac:dyDescent="0.25">
      <c r="A63" s="105" t="s">
        <v>58</v>
      </c>
      <c r="B63" s="105"/>
      <c r="C63" s="105"/>
      <c r="D63" s="105"/>
      <c r="E63" s="105"/>
      <c r="F63" s="105"/>
      <c r="G63" s="105"/>
      <c r="H63" s="105"/>
      <c r="I63" s="105"/>
      <c r="J63" s="105"/>
      <c r="K63" s="105"/>
      <c r="L63" s="105"/>
      <c r="M63" s="11"/>
      <c r="N63" s="11"/>
      <c r="O63" s="11"/>
      <c r="P63" s="11"/>
      <c r="Q63" s="11"/>
      <c r="R63" s="11"/>
      <c r="S63" s="11"/>
      <c r="T63" s="11"/>
      <c r="U63" s="11"/>
      <c r="V63" s="11"/>
      <c r="W63" s="11"/>
      <c r="X63" s="11"/>
      <c r="Y63" s="11"/>
      <c r="Z63" s="11"/>
    </row>
    <row r="64" spans="1:26" ht="15" customHeight="1" thickBot="1" x14ac:dyDescent="0.3">
      <c r="A64" s="184" t="s">
        <v>59</v>
      </c>
      <c r="B64" s="185"/>
      <c r="C64" s="185"/>
      <c r="D64" s="185"/>
      <c r="E64" s="185"/>
      <c r="F64" s="185"/>
      <c r="G64" s="39"/>
      <c r="H64" s="40"/>
      <c r="I64" s="40"/>
      <c r="J64" s="40"/>
      <c r="K64" s="40"/>
      <c r="M64" s="11"/>
      <c r="N64" s="11"/>
      <c r="O64" s="11"/>
      <c r="P64" s="11"/>
      <c r="Q64" s="11"/>
      <c r="R64" s="11"/>
      <c r="S64" s="11"/>
      <c r="T64" s="11"/>
      <c r="U64" s="11"/>
      <c r="V64" s="11"/>
      <c r="W64" s="11"/>
      <c r="X64" s="11"/>
      <c r="Y64" s="11"/>
      <c r="Z64" s="11"/>
    </row>
    <row r="65" spans="1:26" ht="15.75" thickTop="1" x14ac:dyDescent="0.25">
      <c r="A65" s="106" t="s">
        <v>60</v>
      </c>
      <c r="B65" s="107"/>
      <c r="M65" s="11"/>
      <c r="N65" s="11"/>
      <c r="O65" s="11"/>
      <c r="P65" s="11"/>
      <c r="Q65" s="11"/>
      <c r="R65" s="11"/>
      <c r="S65" s="11"/>
      <c r="T65" s="11"/>
      <c r="U65" s="11"/>
      <c r="V65" s="11"/>
      <c r="W65" s="11"/>
      <c r="X65" s="11"/>
      <c r="Y65" s="11"/>
      <c r="Z65" s="11"/>
    </row>
    <row r="66" spans="1:26" x14ac:dyDescent="0.25">
      <c r="A66" s="108" t="s">
        <v>61</v>
      </c>
      <c r="B66" s="32"/>
      <c r="C66" s="109"/>
      <c r="D66" s="109"/>
      <c r="E66" s="109"/>
      <c r="F66" s="109"/>
      <c r="G66" s="109"/>
      <c r="H66" s="109"/>
      <c r="I66" s="109"/>
      <c r="J66" s="109"/>
      <c r="K66" s="109"/>
      <c r="L66" s="109"/>
      <c r="M66" s="11"/>
      <c r="N66" s="11"/>
      <c r="O66" s="11"/>
      <c r="P66" s="11"/>
      <c r="Q66" s="11"/>
      <c r="R66" s="11"/>
      <c r="S66" s="11"/>
      <c r="T66" s="11"/>
      <c r="U66" s="11"/>
      <c r="V66" s="11"/>
      <c r="W66" s="11"/>
      <c r="X66" s="11"/>
      <c r="Y66" s="11"/>
      <c r="Z66" s="11"/>
    </row>
    <row r="67" spans="1:26" ht="30" x14ac:dyDescent="0.25">
      <c r="A67" s="108" t="s">
        <v>62</v>
      </c>
      <c r="B67" s="110"/>
      <c r="M67" s="11"/>
      <c r="N67" s="11"/>
      <c r="O67" s="11"/>
      <c r="P67" s="11"/>
      <c r="Q67" s="11"/>
      <c r="R67" s="11"/>
      <c r="S67" s="11"/>
      <c r="T67" s="11"/>
      <c r="U67" s="11"/>
      <c r="V67" s="11"/>
      <c r="W67" s="11"/>
      <c r="X67" s="11"/>
      <c r="Y67" s="11"/>
      <c r="Z67" s="11"/>
    </row>
    <row r="68" spans="1:26" ht="15.75" thickBot="1" x14ac:dyDescent="0.3">
      <c r="A68" s="111" t="s">
        <v>63</v>
      </c>
      <c r="B68" s="112">
        <f>IF(SUM(B66:L66)&lt;1,0.9,(ROUND(SUM(B66:L66),3)))</f>
        <v>0.9</v>
      </c>
      <c r="M68" s="11"/>
      <c r="N68" s="11"/>
      <c r="O68" s="11"/>
      <c r="P68" s="11"/>
      <c r="Q68" s="11"/>
      <c r="R68" s="11"/>
      <c r="S68" s="11"/>
      <c r="T68" s="11"/>
      <c r="U68" s="11"/>
      <c r="V68" s="11"/>
      <c r="W68" s="11"/>
      <c r="X68" s="11"/>
      <c r="Y68" s="11"/>
      <c r="Z68" s="11"/>
    </row>
    <row r="69" spans="1:26" ht="15.75" thickTop="1" x14ac:dyDescent="0.25">
      <c r="M69" s="11"/>
      <c r="N69" s="11"/>
      <c r="O69" s="11"/>
      <c r="P69" s="11"/>
      <c r="Q69" s="11"/>
      <c r="R69" s="11"/>
      <c r="S69" s="11"/>
      <c r="T69" s="11"/>
      <c r="U69" s="11"/>
      <c r="V69" s="11"/>
      <c r="W69" s="11"/>
      <c r="X69" s="11"/>
      <c r="Y69" s="11"/>
      <c r="Z69" s="11"/>
    </row>
    <row r="70" spans="1:26" x14ac:dyDescent="0.25">
      <c r="A70" s="113" t="s">
        <v>64</v>
      </c>
      <c r="B70" s="114"/>
      <c r="C70" s="115"/>
      <c r="D70" s="115"/>
      <c r="E70" s="115"/>
      <c r="F70" s="115"/>
      <c r="G70" s="115"/>
      <c r="H70" s="115"/>
      <c r="I70" s="115"/>
      <c r="J70" s="115"/>
      <c r="K70" s="115"/>
      <c r="L70" s="115"/>
    </row>
    <row r="71" spans="1:26" x14ac:dyDescent="0.25">
      <c r="A71" s="116" t="s">
        <v>65</v>
      </c>
      <c r="B71" s="117"/>
      <c r="C71" s="118" t="s">
        <v>66</v>
      </c>
      <c r="D71" s="13"/>
    </row>
    <row r="72" spans="1:26" x14ac:dyDescent="0.25">
      <c r="A72" s="119" t="s">
        <v>67</v>
      </c>
      <c r="B72" s="120" t="s">
        <v>68</v>
      </c>
      <c r="C72" s="121">
        <v>0.3</v>
      </c>
      <c r="D72" s="13" t="s">
        <v>69</v>
      </c>
    </row>
    <row r="73" spans="1:26" x14ac:dyDescent="0.25">
      <c r="A73" s="119" t="s">
        <v>70</v>
      </c>
      <c r="B73" s="120" t="s">
        <v>68</v>
      </c>
      <c r="C73" s="121">
        <v>0.15</v>
      </c>
      <c r="D73" s="13" t="s">
        <v>71</v>
      </c>
    </row>
    <row r="74" spans="1:26" x14ac:dyDescent="0.25">
      <c r="A74" s="119" t="s">
        <v>72</v>
      </c>
      <c r="B74" s="120" t="s">
        <v>68</v>
      </c>
      <c r="C74" s="121">
        <v>0.1</v>
      </c>
      <c r="D74" s="13" t="s">
        <v>44</v>
      </c>
    </row>
    <row r="75" spans="1:26" x14ac:dyDescent="0.25">
      <c r="A75" s="119" t="s">
        <v>73</v>
      </c>
      <c r="B75" s="120" t="s">
        <v>68</v>
      </c>
      <c r="C75" s="122">
        <v>0.05</v>
      </c>
      <c r="D75" s="13" t="s">
        <v>49</v>
      </c>
    </row>
    <row r="76" spans="1:26" x14ac:dyDescent="0.25">
      <c r="A76" s="119" t="s">
        <v>74</v>
      </c>
      <c r="B76" s="120" t="s">
        <v>68</v>
      </c>
      <c r="C76" s="122">
        <v>0.3</v>
      </c>
      <c r="D76" s="13" t="s">
        <v>75</v>
      </c>
    </row>
    <row r="77" spans="1:26" x14ac:dyDescent="0.25">
      <c r="A77" s="119" t="s">
        <v>76</v>
      </c>
      <c r="B77" s="120" t="s">
        <v>68</v>
      </c>
      <c r="C77" s="123">
        <v>0.1</v>
      </c>
      <c r="D77" s="13" t="s">
        <v>63</v>
      </c>
    </row>
    <row r="78" spans="1:26" x14ac:dyDescent="0.25">
      <c r="A78" s="13"/>
      <c r="B78" s="124"/>
      <c r="C78" s="125">
        <f>SUM(C72:C77)</f>
        <v>0.99999999999999989</v>
      </c>
      <c r="D78" s="13"/>
    </row>
    <row r="79" spans="1:26" ht="31.9" customHeight="1" thickBot="1" x14ac:dyDescent="0.35">
      <c r="A79" s="195" t="s">
        <v>77</v>
      </c>
      <c r="B79" s="196"/>
      <c r="C79" s="196"/>
      <c r="D79" s="196"/>
      <c r="E79" s="196"/>
      <c r="F79" s="196"/>
      <c r="G79" s="126"/>
      <c r="H79" s="127"/>
      <c r="I79" s="127"/>
      <c r="J79" s="127"/>
      <c r="K79" s="127"/>
      <c r="L79" s="126"/>
    </row>
    <row r="80" spans="1:26" ht="15" customHeight="1" x14ac:dyDescent="0.25">
      <c r="A80" s="197"/>
      <c r="B80" s="198"/>
      <c r="C80" s="198"/>
      <c r="D80" s="198"/>
      <c r="E80" s="198"/>
      <c r="F80" s="198"/>
      <c r="G80" s="128"/>
      <c r="H80" s="127"/>
      <c r="I80" s="127"/>
      <c r="J80" s="127"/>
      <c r="K80" s="127"/>
      <c r="L80" s="126"/>
    </row>
    <row r="81" spans="1:12" x14ac:dyDescent="0.25">
      <c r="A81" s="129" t="s">
        <v>69</v>
      </c>
      <c r="B81" s="130"/>
      <c r="C81" s="131" t="s">
        <v>71</v>
      </c>
      <c r="D81" s="130"/>
      <c r="E81" s="131" t="s">
        <v>44</v>
      </c>
      <c r="F81" s="130"/>
      <c r="G81" s="131" t="s">
        <v>49</v>
      </c>
      <c r="H81" s="132"/>
      <c r="I81" s="131" t="s">
        <v>75</v>
      </c>
      <c r="J81" s="130"/>
      <c r="K81" s="131" t="s">
        <v>63</v>
      </c>
      <c r="L81" s="133"/>
    </row>
    <row r="82" spans="1:12" x14ac:dyDescent="0.25">
      <c r="A82" s="134" t="str">
        <f>B28</f>
        <v/>
      </c>
      <c r="B82" s="135">
        <f>C72</f>
        <v>0.3</v>
      </c>
      <c r="C82" s="134" t="str">
        <f>B36</f>
        <v/>
      </c>
      <c r="D82" s="136">
        <f>C73</f>
        <v>0.15</v>
      </c>
      <c r="E82" s="134" t="str">
        <f>B44</f>
        <v/>
      </c>
      <c r="F82" s="136">
        <f>C74</f>
        <v>0.1</v>
      </c>
      <c r="G82" s="134" t="str">
        <f>B50</f>
        <v/>
      </c>
      <c r="H82" s="136">
        <f>C75</f>
        <v>0.05</v>
      </c>
      <c r="I82" s="134" t="str">
        <f>B61</f>
        <v/>
      </c>
      <c r="J82" s="136">
        <f>C76</f>
        <v>0.3</v>
      </c>
      <c r="K82" s="134">
        <f>B68</f>
        <v>0.9</v>
      </c>
      <c r="L82" s="137">
        <f>C77</f>
        <v>0.1</v>
      </c>
    </row>
    <row r="83" spans="1:12" x14ac:dyDescent="0.25">
      <c r="A83" s="138"/>
      <c r="B83" s="139"/>
      <c r="C83" s="140"/>
      <c r="D83" s="139"/>
      <c r="E83" s="141"/>
      <c r="F83" s="139"/>
      <c r="G83" s="141"/>
      <c r="H83" s="139"/>
      <c r="I83" s="141"/>
      <c r="J83" s="139"/>
      <c r="K83" s="141"/>
      <c r="L83" s="142"/>
    </row>
    <row r="84" spans="1:12" x14ac:dyDescent="0.25">
      <c r="A84" s="143"/>
      <c r="B84" s="144" t="s">
        <v>78</v>
      </c>
      <c r="C84" s="145">
        <f>IF(B89="","",B89)</f>
        <v>2019</v>
      </c>
      <c r="D84" s="146"/>
      <c r="E84" s="143"/>
      <c r="F84" s="146"/>
      <c r="G84" s="143"/>
      <c r="H84" s="146"/>
      <c r="I84" s="143"/>
      <c r="J84" s="146"/>
      <c r="K84" s="143"/>
      <c r="L84" s="76"/>
    </row>
    <row r="85" spans="1:12" ht="21" x14ac:dyDescent="0.35">
      <c r="B85" s="147" t="s">
        <v>79</v>
      </c>
      <c r="C85" s="148" t="str">
        <f>IF(B3="","",IF(D3="x",1,(ROUND(A82*B82+C82*D82+E82*F82+G82*H82+I82*J82+K82*L82,3))))</f>
        <v/>
      </c>
      <c r="D85" s="149" t="s">
        <v>80</v>
      </c>
      <c r="E85" s="150" t="s">
        <v>81</v>
      </c>
      <c r="F85" s="151"/>
      <c r="G85" s="151"/>
      <c r="H85" s="151"/>
      <c r="I85" s="151"/>
    </row>
    <row r="86" spans="1:12" x14ac:dyDescent="0.25">
      <c r="D86" s="152"/>
      <c r="E86" s="192"/>
      <c r="F86" s="192"/>
      <c r="G86" s="192"/>
      <c r="H86" s="192"/>
    </row>
    <row r="87" spans="1:12" x14ac:dyDescent="0.25">
      <c r="A87" s="21" t="s">
        <v>82</v>
      </c>
      <c r="B87" s="153"/>
      <c r="C87" s="154"/>
      <c r="D87" s="154"/>
      <c r="E87" s="154"/>
      <c r="F87" s="154"/>
      <c r="G87" s="154"/>
      <c r="H87" s="154"/>
      <c r="I87" s="154"/>
      <c r="J87" s="154"/>
      <c r="K87" s="154"/>
      <c r="L87" s="154"/>
    </row>
    <row r="88" spans="1:12" x14ac:dyDescent="0.25">
      <c r="A88" s="155" t="s">
        <v>83</v>
      </c>
      <c r="B88" s="156"/>
      <c r="C88" s="157"/>
      <c r="D88" s="158" t="s">
        <v>84</v>
      </c>
      <c r="E88" s="156"/>
    </row>
    <row r="89" spans="1:12" x14ac:dyDescent="0.25">
      <c r="A89" s="159" t="s">
        <v>85</v>
      </c>
      <c r="B89" s="160">
        <v>2019</v>
      </c>
      <c r="C89" s="161" t="s">
        <v>68</v>
      </c>
      <c r="D89" s="162">
        <v>0.9</v>
      </c>
      <c r="E89" s="163"/>
      <c r="F89" s="199" t="s">
        <v>86</v>
      </c>
      <c r="G89" s="200"/>
      <c r="H89" s="200"/>
      <c r="I89" s="200"/>
      <c r="J89" s="200"/>
      <c r="K89" s="200"/>
      <c r="L89" s="201"/>
    </row>
    <row r="90" spans="1:12" ht="15" customHeight="1" x14ac:dyDescent="0.25">
      <c r="A90" s="159" t="s">
        <v>87</v>
      </c>
      <c r="B90" s="157">
        <f>IF(B89="","",B89-1)</f>
        <v>2018</v>
      </c>
      <c r="C90" s="161" t="s">
        <v>68</v>
      </c>
      <c r="D90" s="162">
        <v>0.6</v>
      </c>
      <c r="E90" s="163"/>
      <c r="F90" s="164"/>
      <c r="G90" s="165"/>
      <c r="H90" s="165"/>
      <c r="I90" s="165"/>
      <c r="J90" s="165"/>
      <c r="K90" s="165"/>
      <c r="L90" s="166"/>
    </row>
    <row r="91" spans="1:12" x14ac:dyDescent="0.25">
      <c r="A91" s="159" t="s">
        <v>88</v>
      </c>
      <c r="B91" s="157">
        <f>IF(B90="","",B90-1)</f>
        <v>2017</v>
      </c>
      <c r="C91" s="161" t="s">
        <v>68</v>
      </c>
      <c r="D91" s="162">
        <v>0.3</v>
      </c>
      <c r="E91" s="163"/>
      <c r="F91" s="167"/>
      <c r="G91" s="167"/>
      <c r="H91" s="167"/>
      <c r="I91" s="167"/>
      <c r="J91" s="167"/>
      <c r="K91" s="167"/>
      <c r="L91" s="167"/>
    </row>
    <row r="92" spans="1:12" x14ac:dyDescent="0.25">
      <c r="A92" s="157"/>
      <c r="B92" s="190" t="s">
        <v>89</v>
      </c>
      <c r="C92" s="190"/>
      <c r="D92" s="168">
        <f>SUM(D89:D91)</f>
        <v>1.8</v>
      </c>
      <c r="F92" s="167"/>
      <c r="G92" s="167"/>
      <c r="H92" s="167"/>
      <c r="I92" s="167"/>
      <c r="J92" s="167"/>
      <c r="K92" s="167"/>
      <c r="L92" s="167"/>
    </row>
    <row r="93" spans="1:12" ht="15.75" thickBot="1" x14ac:dyDescent="0.3"/>
    <row r="94" spans="1:12" x14ac:dyDescent="0.25">
      <c r="B94" s="169" t="str">
        <f>A89</f>
        <v>Pqfyr 1</v>
      </c>
      <c r="C94" s="170">
        <f>B89</f>
        <v>2019</v>
      </c>
      <c r="D94" s="171" t="str">
        <f>A90</f>
        <v>Pqfyr 2</v>
      </c>
      <c r="E94" s="170">
        <f>B90</f>
        <v>2018</v>
      </c>
      <c r="F94" s="171" t="str">
        <f>A91</f>
        <v>Pqfyr 3</v>
      </c>
      <c r="G94" s="172">
        <f>B91</f>
        <v>2017</v>
      </c>
      <c r="H94" s="151"/>
      <c r="I94" s="151"/>
      <c r="J94" s="151"/>
    </row>
    <row r="95" spans="1:12" x14ac:dyDescent="0.25">
      <c r="B95" s="173" t="str">
        <f>IF(B2="","",IF(B4="x",1,C85))</f>
        <v/>
      </c>
      <c r="C95" s="174">
        <f>D89</f>
        <v>0.9</v>
      </c>
      <c r="D95" s="175">
        <v>1</v>
      </c>
      <c r="E95" s="174">
        <f>D90</f>
        <v>0.6</v>
      </c>
      <c r="F95" s="175">
        <v>1</v>
      </c>
      <c r="G95" s="176">
        <f>D91</f>
        <v>0.3</v>
      </c>
      <c r="H95" s="177"/>
      <c r="I95" s="177"/>
      <c r="J95" s="177"/>
    </row>
    <row r="96" spans="1:12" ht="15.75" thickBot="1" x14ac:dyDescent="0.3">
      <c r="B96" s="178">
        <f>B89</f>
        <v>2019</v>
      </c>
      <c r="C96" s="179"/>
      <c r="D96" s="179">
        <f>B90</f>
        <v>2018</v>
      </c>
      <c r="E96" s="179"/>
      <c r="F96" s="179">
        <f>B91</f>
        <v>2017</v>
      </c>
      <c r="G96" s="180"/>
      <c r="H96" s="120"/>
      <c r="I96" s="120"/>
      <c r="J96" s="120"/>
    </row>
    <row r="97" spans="1:12" ht="15.75" thickBot="1" x14ac:dyDescent="0.3">
      <c r="B97" s="4"/>
    </row>
    <row r="98" spans="1:12" ht="24" thickBot="1" x14ac:dyDescent="0.4">
      <c r="B98" s="181" t="s">
        <v>90</v>
      </c>
      <c r="C98" s="182" t="str">
        <f>IF(B2="","",IF(D3="x",1,(ROUND((B95*C95+D95*E95+F95*G95)/(C95+E95+G95),3))))</f>
        <v/>
      </c>
      <c r="D98" s="191" t="s">
        <v>91</v>
      </c>
      <c r="E98" s="151" t="s">
        <v>92</v>
      </c>
      <c r="F98" s="151"/>
      <c r="G98" s="151"/>
      <c r="H98" s="151"/>
    </row>
    <row r="99" spans="1:12" x14ac:dyDescent="0.25">
      <c r="A99" s="76"/>
      <c r="B99" s="4"/>
      <c r="D99" s="191"/>
      <c r="E99" s="192" t="s">
        <v>93</v>
      </c>
      <c r="F99" s="192"/>
      <c r="G99" s="192"/>
      <c r="H99" s="177"/>
    </row>
    <row r="100" spans="1:12" x14ac:dyDescent="0.25">
      <c r="B100" s="4"/>
    </row>
    <row r="103" spans="1:12" x14ac:dyDescent="0.25">
      <c r="B103" s="4"/>
      <c r="C103" s="183"/>
      <c r="D103" s="183"/>
      <c r="E103" s="183"/>
      <c r="F103" s="183"/>
      <c r="G103" s="183"/>
      <c r="H103" s="183"/>
      <c r="I103" s="183"/>
      <c r="J103" s="183"/>
      <c r="K103" s="183"/>
      <c r="L103" s="183"/>
    </row>
    <row r="104" spans="1:12" x14ac:dyDescent="0.25">
      <c r="A104" s="183"/>
      <c r="B104" s="183"/>
      <c r="C104" s="183"/>
      <c r="D104" s="183"/>
      <c r="E104" s="183"/>
      <c r="F104" s="183"/>
      <c r="G104" s="183"/>
      <c r="H104" s="183"/>
      <c r="I104" s="183"/>
      <c r="J104" s="183"/>
      <c r="K104" s="183"/>
      <c r="L104" s="183"/>
    </row>
    <row r="105" spans="1:12" x14ac:dyDescent="0.25">
      <c r="A105" s="183"/>
      <c r="B105" s="4"/>
      <c r="F105" s="183"/>
      <c r="G105" s="183"/>
      <c r="H105" s="183"/>
      <c r="I105" s="183"/>
      <c r="J105" s="183"/>
      <c r="K105" s="183"/>
      <c r="L105" s="183"/>
    </row>
    <row r="106" spans="1:12" x14ac:dyDescent="0.25">
      <c r="A106" s="183"/>
      <c r="B106" s="4"/>
      <c r="F106" s="183"/>
      <c r="G106" s="183"/>
      <c r="H106" s="183"/>
      <c r="I106" s="183"/>
      <c r="J106" s="183"/>
      <c r="K106" s="183"/>
      <c r="L106" s="183"/>
    </row>
    <row r="107" spans="1:12" x14ac:dyDescent="0.25">
      <c r="A107" s="183"/>
      <c r="B107" s="183"/>
      <c r="C107" s="183"/>
      <c r="D107" s="183"/>
      <c r="E107" s="183"/>
      <c r="F107" s="183"/>
      <c r="G107" s="183"/>
      <c r="H107" s="183"/>
      <c r="I107" s="183"/>
      <c r="J107" s="183"/>
      <c r="K107" s="183"/>
      <c r="L107" s="183"/>
    </row>
    <row r="108" spans="1:12" x14ac:dyDescent="0.25">
      <c r="A108" s="183"/>
      <c r="B108" s="183"/>
      <c r="C108" s="183"/>
      <c r="D108" s="183"/>
      <c r="E108" s="183"/>
      <c r="F108" s="183"/>
      <c r="G108" s="183"/>
      <c r="H108" s="183"/>
      <c r="I108" s="183"/>
      <c r="J108" s="183"/>
      <c r="K108" s="183"/>
      <c r="L108" s="183"/>
    </row>
    <row r="109" spans="1:12" x14ac:dyDescent="0.25">
      <c r="A109" s="183"/>
      <c r="B109" s="183"/>
      <c r="C109" s="183"/>
      <c r="D109" s="183"/>
      <c r="E109" s="183"/>
      <c r="F109" s="183"/>
      <c r="G109" s="183"/>
      <c r="H109" s="183"/>
      <c r="I109" s="183"/>
      <c r="J109" s="183"/>
      <c r="K109" s="183"/>
      <c r="L109" s="183"/>
    </row>
    <row r="110" spans="1:12" x14ac:dyDescent="0.25">
      <c r="A110" s="183"/>
      <c r="B110" s="183"/>
      <c r="C110" s="183"/>
      <c r="D110" s="183"/>
      <c r="E110" s="183"/>
      <c r="F110" s="183"/>
      <c r="G110" s="183"/>
      <c r="H110" s="183"/>
      <c r="I110" s="183"/>
      <c r="J110" s="183"/>
      <c r="K110" s="183"/>
      <c r="L110" s="183"/>
    </row>
    <row r="111" spans="1:12" x14ac:dyDescent="0.25">
      <c r="A111" s="183"/>
      <c r="B111" s="183"/>
      <c r="C111" s="183"/>
      <c r="D111" s="183"/>
      <c r="E111" s="183"/>
      <c r="F111" s="183"/>
      <c r="G111" s="183"/>
      <c r="H111" s="183"/>
      <c r="I111" s="183"/>
      <c r="J111" s="183"/>
      <c r="K111" s="183"/>
      <c r="L111" s="183"/>
    </row>
    <row r="112" spans="1:12" x14ac:dyDescent="0.25">
      <c r="A112" s="183"/>
      <c r="B112" s="183"/>
      <c r="C112" s="183"/>
      <c r="D112" s="183"/>
      <c r="E112" s="183"/>
      <c r="F112" s="183"/>
      <c r="G112" s="183"/>
      <c r="H112" s="183"/>
      <c r="I112" s="183"/>
      <c r="J112" s="183"/>
      <c r="K112" s="183"/>
      <c r="L112" s="183"/>
    </row>
    <row r="113" spans="1:12" x14ac:dyDescent="0.25">
      <c r="A113" s="183"/>
      <c r="B113" s="183"/>
      <c r="C113" s="183"/>
      <c r="D113" s="183"/>
      <c r="E113" s="183"/>
      <c r="F113" s="183"/>
      <c r="G113" s="183"/>
      <c r="H113" s="183"/>
      <c r="I113" s="183"/>
      <c r="J113" s="183"/>
      <c r="K113" s="183"/>
      <c r="L113" s="183"/>
    </row>
    <row r="114" spans="1:12" x14ac:dyDescent="0.25">
      <c r="A114" s="183"/>
      <c r="B114" s="183"/>
      <c r="C114" s="183"/>
      <c r="D114" s="183"/>
      <c r="E114" s="183"/>
      <c r="F114" s="183"/>
      <c r="G114" s="183"/>
      <c r="H114" s="183"/>
      <c r="I114" s="183"/>
      <c r="J114" s="183"/>
      <c r="K114" s="183"/>
      <c r="L114" s="183"/>
    </row>
    <row r="115" spans="1:12" x14ac:dyDescent="0.25">
      <c r="A115" s="183"/>
      <c r="B115" s="183"/>
      <c r="C115" s="183"/>
      <c r="D115" s="183"/>
      <c r="E115" s="183"/>
      <c r="F115" s="183"/>
      <c r="G115" s="183"/>
      <c r="H115" s="183"/>
      <c r="I115" s="183"/>
      <c r="J115" s="183"/>
      <c r="K115" s="183"/>
      <c r="L115" s="183"/>
    </row>
    <row r="116" spans="1:12" ht="15.75" customHeight="1" x14ac:dyDescent="0.25">
      <c r="A116" s="183"/>
      <c r="B116" s="183"/>
      <c r="C116" s="183"/>
      <c r="D116" s="183"/>
      <c r="E116" s="183"/>
      <c r="F116" s="183"/>
      <c r="G116" s="183"/>
      <c r="H116" s="183"/>
      <c r="I116" s="183"/>
      <c r="J116" s="183"/>
      <c r="K116" s="183"/>
      <c r="L116" s="183"/>
    </row>
    <row r="117" spans="1:12" x14ac:dyDescent="0.25">
      <c r="A117" s="183"/>
      <c r="B117" s="183"/>
      <c r="C117" s="183"/>
      <c r="D117" s="183"/>
      <c r="E117" s="183"/>
      <c r="F117" s="183"/>
      <c r="G117" s="183"/>
      <c r="H117" s="183"/>
      <c r="I117" s="183"/>
      <c r="J117" s="183"/>
      <c r="K117" s="183"/>
      <c r="L117" s="183"/>
    </row>
    <row r="118" spans="1:12" x14ac:dyDescent="0.25">
      <c r="A118" s="183"/>
      <c r="B118" s="183"/>
      <c r="C118" s="183"/>
      <c r="D118" s="183"/>
      <c r="E118" s="183"/>
      <c r="F118" s="183"/>
      <c r="G118" s="183"/>
      <c r="H118" s="183"/>
      <c r="I118" s="183"/>
      <c r="J118" s="183"/>
      <c r="K118" s="183"/>
      <c r="L118" s="183"/>
    </row>
    <row r="119" spans="1:12" x14ac:dyDescent="0.25">
      <c r="A119" s="183"/>
      <c r="B119" s="183"/>
      <c r="C119" s="183"/>
      <c r="D119" s="183"/>
      <c r="E119" s="183"/>
      <c r="F119" s="183"/>
      <c r="G119" s="183"/>
      <c r="H119" s="183"/>
      <c r="I119" s="183"/>
      <c r="J119" s="183"/>
      <c r="K119" s="183"/>
      <c r="L119" s="183"/>
    </row>
    <row r="120" spans="1:12" x14ac:dyDescent="0.25">
      <c r="A120" s="183"/>
      <c r="B120" s="183"/>
      <c r="C120" s="183"/>
      <c r="D120" s="183"/>
      <c r="E120" s="183"/>
      <c r="F120" s="183"/>
      <c r="G120" s="183"/>
      <c r="H120" s="183"/>
      <c r="I120" s="183"/>
      <c r="J120" s="183"/>
      <c r="K120" s="183"/>
      <c r="L120" s="183"/>
    </row>
    <row r="121" spans="1:12" x14ac:dyDescent="0.25">
      <c r="A121" s="183"/>
      <c r="B121" s="183"/>
      <c r="C121" s="183"/>
      <c r="D121" s="183"/>
      <c r="E121" s="183"/>
      <c r="F121" s="183"/>
      <c r="G121" s="183"/>
      <c r="H121" s="183"/>
      <c r="I121" s="183"/>
      <c r="J121" s="183"/>
      <c r="K121" s="183"/>
      <c r="L121" s="183"/>
    </row>
  </sheetData>
  <mergeCells count="15">
    <mergeCell ref="B92:C92"/>
    <mergeCell ref="D98:D99"/>
    <mergeCell ref="E99:G99"/>
    <mergeCell ref="A42:A43"/>
    <mergeCell ref="A64:F64"/>
    <mergeCell ref="A79:F79"/>
    <mergeCell ref="A80:F80"/>
    <mergeCell ref="E86:H86"/>
    <mergeCell ref="F89:L89"/>
    <mergeCell ref="A31:F31"/>
    <mergeCell ref="B2:E2"/>
    <mergeCell ref="A10:A13"/>
    <mergeCell ref="A14:F14"/>
    <mergeCell ref="A18:F18"/>
    <mergeCell ref="A25:F2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Template 12-4-2019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J. Aguilar</dc:creator>
  <cp:lastModifiedBy>Vicente Leyba</cp:lastModifiedBy>
  <dcterms:created xsi:type="dcterms:W3CDTF">2020-01-14T16:29:29Z</dcterms:created>
  <dcterms:modified xsi:type="dcterms:W3CDTF">2020-01-21T22:58:21Z</dcterms:modified>
</cp:coreProperties>
</file>